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0" yWindow="32760" windowWidth="10755" windowHeight="6075" tabRatio="682" activeTab="0"/>
  </bookViews>
  <sheets>
    <sheet name="ＴＯＰ" sheetId="1" r:id="rId1"/>
    <sheet name="ペア" sheetId="2" r:id="rId2"/>
    <sheet name="ペア技術申請" sheetId="3" r:id="rId3"/>
    <sheet name="グループ" sheetId="4" r:id="rId4"/>
    <sheet name="予選料金" sheetId="5" r:id="rId5"/>
    <sheet name="本選料金＿記念品注文" sheetId="6" r:id="rId6"/>
    <sheet name="団体情報" sheetId="7" r:id="rId7"/>
    <sheet name="ペア情報" sheetId="8" r:id="rId8"/>
    <sheet name="ペア技術" sheetId="9" r:id="rId9"/>
    <sheet name="グループ情報" sheetId="10" r:id="rId10"/>
    <sheet name="グループメンバー情報" sheetId="11" r:id="rId11"/>
    <sheet name="予選料金情報" sheetId="12" r:id="rId12"/>
    <sheet name="本選料金情報" sheetId="13" r:id="rId13"/>
    <sheet name="ボランティア" sheetId="14" r:id="rId14"/>
    <sheet name="JUA用" sheetId="15" r:id="rId15"/>
  </sheets>
  <externalReferences>
    <externalReference r:id="rId18"/>
  </externalReferences>
  <definedNames>
    <definedName name="_xlfn.COUNTIFS" hidden="1">#NAME?</definedName>
    <definedName name="A">'JUA用'!$C$3:$P$3</definedName>
    <definedName name="_xlnm.Print_Area" localSheetId="0">'ＴＯＰ'!$A$1:$K$29</definedName>
    <definedName name="_xlnm.Print_Area" localSheetId="1">'ペア'!$A$1:$K$40</definedName>
    <definedName name="ST">'JUA用'!$C$2:$P$2</definedName>
    <definedName name="ス">'JUA用'!$C$4:$P$4</definedName>
    <definedName name="技術">'JUA用'!$B$2:$B$4</definedName>
    <definedName name="種類">'[1]JUA用（入力不可）'!$B$2:$B$4</definedName>
  </definedNames>
  <calcPr fullCalcOnLoad="1"/>
</workbook>
</file>

<file path=xl/comments1.xml><?xml version="1.0" encoding="utf-8"?>
<comments xmlns="http://schemas.openxmlformats.org/spreadsheetml/2006/main">
  <authors>
    <author>owner</author>
  </authors>
  <commentList>
    <comment ref="A3" authorId="0">
      <text>
        <r>
          <rPr>
            <sz val="8"/>
            <rFont val="ＭＳ Ｐゴシック"/>
            <family val="3"/>
          </rPr>
          <t>自動で表示されますが、誤っている場合は手入力で修正して下さい。</t>
        </r>
        <r>
          <rPr>
            <sz val="9"/>
            <rFont val="ＭＳ Ｐゴシック"/>
            <family val="3"/>
          </rPr>
          <t xml:space="preserve">
</t>
        </r>
      </text>
    </comment>
    <comment ref="A24" authorId="0">
      <text>
        <r>
          <rPr>
            <b/>
            <sz val="10"/>
            <rFont val="ＭＳ Ｐゴシック"/>
            <family val="3"/>
          </rPr>
          <t>同一の場合はコピーしてください（同上　と記入しないようにお願い致します）</t>
        </r>
      </text>
    </comment>
  </commentList>
</comments>
</file>

<file path=xl/comments2.xml><?xml version="1.0" encoding="utf-8"?>
<comments xmlns="http://schemas.openxmlformats.org/spreadsheetml/2006/main">
  <authors>
    <author>owner</author>
    <author>mama</author>
  </authors>
  <commentList>
    <comment ref="J5" authorId="0">
      <text>
        <r>
          <rPr>
            <b/>
            <sz val="9"/>
            <rFont val="ＭＳ Ｐゴシック"/>
            <family val="3"/>
          </rPr>
          <t>前年度大会・同クラスにおいて入賞された場合はシードとなりますので、前回の順位を選択してください。</t>
        </r>
      </text>
    </comment>
    <comment ref="G5" authorId="1">
      <text>
        <r>
          <rPr>
            <b/>
            <sz val="9"/>
            <rFont val="ＭＳ Ｐゴシック"/>
            <family val="3"/>
          </rPr>
          <t>会員申請中---0
非会員---空白</t>
        </r>
        <r>
          <rPr>
            <sz val="9"/>
            <rFont val="ＭＳ Ｐゴシック"/>
            <family val="3"/>
          </rPr>
          <t xml:space="preserve">
</t>
        </r>
      </text>
    </comment>
    <comment ref="D5" authorId="0">
      <text>
        <r>
          <rPr>
            <b/>
            <sz val="9"/>
            <rFont val="ＭＳ Ｐゴシック"/>
            <family val="3"/>
          </rPr>
          <t xml:space="preserve">フリガナを修正する場合は、一度セル内容を削除して入力し直して下さい。
</t>
        </r>
      </text>
    </comment>
    <comment ref="C5" authorId="0">
      <text>
        <r>
          <rPr>
            <b/>
            <sz val="9"/>
            <rFont val="ＭＳ Ｐゴシック"/>
            <family val="3"/>
          </rPr>
          <t>姓名の間にスペースを入れて下さい。</t>
        </r>
      </text>
    </comment>
    <comment ref="H5" authorId="0">
      <text>
        <r>
          <rPr>
            <b/>
            <sz val="9"/>
            <rFont val="ＭＳ Ｐゴシック"/>
            <family val="3"/>
          </rPr>
          <t>曲名は、事前審査通過後、本登録の際にご入力ください。</t>
        </r>
        <r>
          <rPr>
            <sz val="9"/>
            <rFont val="ＭＳ Ｐゴシック"/>
            <family val="3"/>
          </rPr>
          <t xml:space="preserve">
</t>
        </r>
      </text>
    </comment>
    <comment ref="C21" authorId="0">
      <text>
        <r>
          <rPr>
            <b/>
            <sz val="9"/>
            <rFont val="ＭＳ Ｐゴシック"/>
            <family val="3"/>
          </rPr>
          <t>姓名の間にスペースを入れて下さい。</t>
        </r>
      </text>
    </comment>
    <comment ref="D21" authorId="0">
      <text>
        <r>
          <rPr>
            <b/>
            <sz val="9"/>
            <rFont val="ＭＳ Ｐゴシック"/>
            <family val="3"/>
          </rPr>
          <t xml:space="preserve">フリガナを修正する場合は、一度セル内容を削除して入力し直して下さい。
</t>
        </r>
      </text>
    </comment>
    <comment ref="G21" authorId="1">
      <text>
        <r>
          <rPr>
            <b/>
            <sz val="9"/>
            <rFont val="ＭＳ Ｐゴシック"/>
            <family val="3"/>
          </rPr>
          <t>会員申請中---0
非会員---空白</t>
        </r>
        <r>
          <rPr>
            <sz val="9"/>
            <rFont val="ＭＳ Ｐゴシック"/>
            <family val="3"/>
          </rPr>
          <t xml:space="preserve">
</t>
        </r>
      </text>
    </comment>
    <comment ref="H21" authorId="0">
      <text>
        <r>
          <rPr>
            <b/>
            <sz val="9"/>
            <rFont val="ＭＳ Ｐゴシック"/>
            <family val="3"/>
          </rPr>
          <t>曲名は、事前審査通過後、本登録の際にご入力ください。</t>
        </r>
        <r>
          <rPr>
            <sz val="9"/>
            <rFont val="ＭＳ Ｐゴシック"/>
            <family val="3"/>
          </rPr>
          <t xml:space="preserve">
</t>
        </r>
      </text>
    </comment>
    <comment ref="J21" authorId="0">
      <text>
        <r>
          <rPr>
            <b/>
            <sz val="9"/>
            <rFont val="ＭＳ Ｐゴシック"/>
            <family val="3"/>
          </rPr>
          <t>前年度大会・同クラスにおいて入賞された場合はシードとなりますので、前回の順位を選択してください。</t>
        </r>
      </text>
    </comment>
  </commentList>
</comments>
</file>

<file path=xl/comments4.xml><?xml version="1.0" encoding="utf-8"?>
<comments xmlns="http://schemas.openxmlformats.org/spreadsheetml/2006/main">
  <authors>
    <author>owner</author>
    <author>mama</author>
  </authors>
  <commentList>
    <comment ref="E9" authorId="0">
      <text>
        <r>
          <rPr>
            <b/>
            <sz val="9"/>
            <rFont val="ＭＳ Ｐゴシック"/>
            <family val="3"/>
          </rPr>
          <t>高校生以上は数字のみご記入ください。小・中学生の場合のみ小5、小6、中1、中2、中3とご記入ください。</t>
        </r>
      </text>
    </comment>
    <comment ref="H9" authorId="0">
      <text>
        <r>
          <rPr>
            <b/>
            <sz val="9"/>
            <rFont val="ＭＳ Ｐゴシック"/>
            <family val="3"/>
          </rPr>
          <t>要項に記載のあるシードの条件を満たしているチームはシードとなりますので、前回の順位を選択してください。</t>
        </r>
      </text>
    </comment>
    <comment ref="E43" authorId="0">
      <text>
        <r>
          <rPr>
            <b/>
            <sz val="9"/>
            <rFont val="ＭＳ Ｐゴシック"/>
            <family val="3"/>
          </rPr>
          <t>高校生以上は数字のみご記入ください。中学生の場合のみ中1、中2、中3とご記入ください</t>
        </r>
      </text>
    </comment>
    <comment ref="H43" authorId="0">
      <text>
        <r>
          <rPr>
            <b/>
            <sz val="9"/>
            <rFont val="ＭＳ Ｐゴシック"/>
            <family val="3"/>
          </rPr>
          <t>要項に記載のあるシードの条件を満たしているチームはシードとなりますので、前回の順位を選択してください。</t>
        </r>
      </text>
    </comment>
    <comment ref="E70" authorId="0">
      <text>
        <r>
          <rPr>
            <b/>
            <sz val="9"/>
            <rFont val="ＭＳ Ｐゴシック"/>
            <family val="3"/>
          </rPr>
          <t>高校生以上は数字のみご記入ください。中学生の場合のみ中1、中2、中3とご記入ください</t>
        </r>
      </text>
    </comment>
    <comment ref="H70" authorId="0">
      <text>
        <r>
          <rPr>
            <b/>
            <sz val="9"/>
            <rFont val="ＭＳ Ｐゴシック"/>
            <family val="3"/>
          </rPr>
          <t>要項に記載のあるシードの条件を満たしているチームはシードとなりますので、前回の順位を選択してください。</t>
        </r>
      </text>
    </comment>
    <comment ref="H26" authorId="0">
      <text>
        <r>
          <rPr>
            <b/>
            <sz val="9"/>
            <rFont val="ＭＳ Ｐゴシック"/>
            <family val="3"/>
          </rPr>
          <t>要項に記載のあるシードの条件を満たしているチームはシードとなりますので、前回の順位を選択してください。</t>
        </r>
      </text>
    </comment>
    <comment ref="F43" authorId="1">
      <text>
        <r>
          <rPr>
            <b/>
            <sz val="9"/>
            <rFont val="ＭＳ Ｐゴシック"/>
            <family val="3"/>
          </rPr>
          <t>会員申請中---0
非会員---空白</t>
        </r>
        <r>
          <rPr>
            <sz val="9"/>
            <rFont val="ＭＳ Ｐゴシック"/>
            <family val="3"/>
          </rPr>
          <t xml:space="preserve">
</t>
        </r>
      </text>
    </comment>
    <comment ref="F26" authorId="1">
      <text>
        <r>
          <rPr>
            <b/>
            <sz val="9"/>
            <rFont val="ＭＳ Ｐゴシック"/>
            <family val="3"/>
          </rPr>
          <t>会員申請中---0
非会員---空白</t>
        </r>
        <r>
          <rPr>
            <sz val="9"/>
            <rFont val="ＭＳ Ｐゴシック"/>
            <family val="3"/>
          </rPr>
          <t xml:space="preserve">
</t>
        </r>
      </text>
    </comment>
    <comment ref="F9" authorId="1">
      <text>
        <r>
          <rPr>
            <b/>
            <sz val="9"/>
            <rFont val="ＭＳ Ｐゴシック"/>
            <family val="3"/>
          </rPr>
          <t>会員申請中---0
非会員---空白</t>
        </r>
        <r>
          <rPr>
            <sz val="9"/>
            <rFont val="ＭＳ Ｐゴシック"/>
            <family val="3"/>
          </rPr>
          <t xml:space="preserve">
</t>
        </r>
      </text>
    </comment>
    <comment ref="F70" authorId="1">
      <text>
        <r>
          <rPr>
            <b/>
            <sz val="9"/>
            <rFont val="ＭＳ Ｐゴシック"/>
            <family val="3"/>
          </rPr>
          <t>会員申請中---0
非会員---空白</t>
        </r>
        <r>
          <rPr>
            <sz val="9"/>
            <rFont val="ＭＳ Ｐゴシック"/>
            <family val="3"/>
          </rPr>
          <t xml:space="preserve">
</t>
        </r>
      </text>
    </comment>
    <comment ref="C9" authorId="0">
      <text>
        <r>
          <rPr>
            <b/>
            <sz val="9"/>
            <rFont val="ＭＳ Ｐゴシック"/>
            <family val="3"/>
          </rPr>
          <t xml:space="preserve">フリガナを修正する場合は、一度セルを削除して入力し直して下さい。
</t>
        </r>
      </text>
    </comment>
    <comment ref="C26" authorId="0">
      <text>
        <r>
          <rPr>
            <b/>
            <sz val="9"/>
            <rFont val="ＭＳ Ｐゴシック"/>
            <family val="3"/>
          </rPr>
          <t xml:space="preserve">フリガナを修正する場合は、一度セル内容を削除して入力し直して下さい。
</t>
        </r>
      </text>
    </comment>
    <comment ref="C43" authorId="0">
      <text>
        <r>
          <rPr>
            <b/>
            <sz val="9"/>
            <rFont val="ＭＳ Ｐゴシック"/>
            <family val="3"/>
          </rPr>
          <t xml:space="preserve">フリガナを修正する場合は、一度セル内容を削除して入力し直して下さい。
</t>
        </r>
      </text>
    </comment>
    <comment ref="C70" authorId="0">
      <text>
        <r>
          <rPr>
            <b/>
            <sz val="9"/>
            <rFont val="ＭＳ Ｐゴシック"/>
            <family val="3"/>
          </rPr>
          <t>フリガナを修正する場合は、一度セルを削除して入力し直して下さい。</t>
        </r>
      </text>
    </comment>
    <comment ref="B9" authorId="0">
      <text>
        <r>
          <rPr>
            <b/>
            <sz val="9"/>
            <rFont val="ＭＳ Ｐゴシック"/>
            <family val="3"/>
          </rPr>
          <t>姓名の間にスペースを入れて下さい。</t>
        </r>
      </text>
    </comment>
    <comment ref="B26" authorId="0">
      <text>
        <r>
          <rPr>
            <b/>
            <sz val="9"/>
            <rFont val="ＭＳ Ｐゴシック"/>
            <family val="3"/>
          </rPr>
          <t>姓名の間にスペースを入れて下さい。</t>
        </r>
      </text>
    </comment>
    <comment ref="B43" authorId="0">
      <text>
        <r>
          <rPr>
            <b/>
            <sz val="9"/>
            <rFont val="ＭＳ Ｐゴシック"/>
            <family val="3"/>
          </rPr>
          <t>間にスペースを入れて下さい。</t>
        </r>
      </text>
    </comment>
    <comment ref="B70" authorId="0">
      <text>
        <r>
          <rPr>
            <b/>
            <sz val="9"/>
            <rFont val="ＭＳ Ｐゴシック"/>
            <family val="3"/>
          </rPr>
          <t>間にスペースを入れて下さい。</t>
        </r>
      </text>
    </comment>
    <comment ref="E26" authorId="0">
      <text>
        <r>
          <rPr>
            <b/>
            <sz val="9"/>
            <rFont val="ＭＳ Ｐゴシック"/>
            <family val="3"/>
          </rPr>
          <t>高校生以上は数字のみご記入ください。小・中学生の場合のみ小5、小6、中1、中2、中3とご記入ください</t>
        </r>
        <r>
          <rPr>
            <sz val="9"/>
            <rFont val="ＭＳ Ｐゴシック"/>
            <family val="3"/>
          </rPr>
          <t xml:space="preserve">
</t>
        </r>
      </text>
    </comment>
  </commentList>
</comments>
</file>

<file path=xl/comments5.xml><?xml version="1.0" encoding="utf-8"?>
<comments xmlns="http://schemas.openxmlformats.org/spreadsheetml/2006/main">
  <authors>
    <author>owner</author>
  </authors>
  <commentList>
    <comment ref="G11" authorId="0">
      <text>
        <r>
          <rPr>
            <b/>
            <sz val="9"/>
            <rFont val="ＭＳ Ｐゴシック"/>
            <family val="3"/>
          </rPr>
          <t>非会員の方の人数</t>
        </r>
      </text>
    </comment>
  </commentList>
</comments>
</file>

<file path=xl/comments6.xml><?xml version="1.0" encoding="utf-8"?>
<comments xmlns="http://schemas.openxmlformats.org/spreadsheetml/2006/main">
  <authors>
    <author>owner</author>
  </authors>
  <commentList>
    <comment ref="F10" authorId="0">
      <text>
        <r>
          <rPr>
            <b/>
            <sz val="9"/>
            <rFont val="ＭＳ Ｐゴシック"/>
            <family val="3"/>
          </rPr>
          <t>ボランティアスタッフを募集いたしますので、その方の分のお弁当は数に入れないで下さい。</t>
        </r>
      </text>
    </comment>
  </commentList>
</comments>
</file>

<file path=xl/sharedStrings.xml><?xml version="1.0" encoding="utf-8"?>
<sst xmlns="http://schemas.openxmlformats.org/spreadsheetml/2006/main" count="830" uniqueCount="279">
  <si>
    <t>団体名</t>
  </si>
  <si>
    <t>組数</t>
  </si>
  <si>
    <t>合計人数</t>
  </si>
  <si>
    <t>部門・クラス</t>
  </si>
  <si>
    <t>返信先→</t>
  </si>
  <si>
    <t>全日本一輪車競技大会　大会本部</t>
  </si>
  <si>
    <t>人</t>
  </si>
  <si>
    <t>団体代表者</t>
  </si>
  <si>
    <t>住所</t>
  </si>
  <si>
    <t>クラスＬの登録はこちら</t>
  </si>
  <si>
    <t>連絡先　Ｅ－ｍａｉｌアドレス</t>
  </si>
  <si>
    <t>出場選手延べ人数</t>
  </si>
  <si>
    <t>都道府県</t>
  </si>
  <si>
    <t>市町村</t>
  </si>
  <si>
    <t>クラス</t>
  </si>
  <si>
    <t>シード</t>
  </si>
  <si>
    <t>団体名</t>
  </si>
  <si>
    <t>ヨミ</t>
  </si>
  <si>
    <t>クラスＡ</t>
  </si>
  <si>
    <t>クラスＢ</t>
  </si>
  <si>
    <t>クラスＳ</t>
  </si>
  <si>
    <t>合計人数</t>
  </si>
  <si>
    <t>クラスＬ</t>
  </si>
  <si>
    <t>都道府県</t>
  </si>
  <si>
    <t>市町村</t>
  </si>
  <si>
    <t>連絡先　Ｅ－ｍａｉｌアドレス</t>
  </si>
  <si>
    <t>団体代表者</t>
  </si>
  <si>
    <t>〒</t>
  </si>
  <si>
    <t>住所</t>
  </si>
  <si>
    <t>ＴＥＬ</t>
  </si>
  <si>
    <t>事務担当者</t>
  </si>
  <si>
    <t>グループ名</t>
  </si>
  <si>
    <t>グループ名カナ</t>
  </si>
  <si>
    <t>曲名</t>
  </si>
  <si>
    <t>曲名カナ</t>
  </si>
  <si>
    <t>クラス</t>
  </si>
  <si>
    <t>シード</t>
  </si>
  <si>
    <t>氏名</t>
  </si>
  <si>
    <t>ふりがな</t>
  </si>
  <si>
    <t>性別</t>
  </si>
  <si>
    <t>学年</t>
  </si>
  <si>
    <t>会員番号</t>
  </si>
  <si>
    <t>ヨミ</t>
  </si>
  <si>
    <t>ペア</t>
  </si>
  <si>
    <t>グループ</t>
  </si>
  <si>
    <t>クラスＡ</t>
  </si>
  <si>
    <t>クラスＢ</t>
  </si>
  <si>
    <t>クラスＳ</t>
  </si>
  <si>
    <t>クラスＬ</t>
  </si>
  <si>
    <t>クラスをクリックすると、各部門の入力画面に移動します。入力画面の項目は全てに記入が必要です。不明点は必ずメールかお電話で本部に確認をして下さい。記入が終わりましたら、ファイル名をクラブ名に変更をして保存の上、大会本部までメールでお送りください。</t>
  </si>
  <si>
    <t>〒</t>
  </si>
  <si>
    <t>クラス</t>
  </si>
  <si>
    <t>性別</t>
  </si>
  <si>
    <t>学年</t>
  </si>
  <si>
    <t>会員番号</t>
  </si>
  <si>
    <t>曲名</t>
  </si>
  <si>
    <t>曲名カナ</t>
  </si>
  <si>
    <t>シード</t>
  </si>
  <si>
    <t>A</t>
  </si>
  <si>
    <t>①</t>
  </si>
  <si>
    <t>②</t>
  </si>
  <si>
    <t>③</t>
  </si>
  <si>
    <t>年齢</t>
  </si>
  <si>
    <t>B</t>
  </si>
  <si>
    <t>B</t>
  </si>
  <si>
    <t>③</t>
  </si>
  <si>
    <t>グループ演技の登録はこちら</t>
  </si>
  <si>
    <t>ペア演技の登録はこちら</t>
  </si>
  <si>
    <t>Ｓ①</t>
  </si>
  <si>
    <t>グループ名</t>
  </si>
  <si>
    <t>グループ名カナ</t>
  </si>
  <si>
    <t>選手リスト</t>
  </si>
  <si>
    <t>シード</t>
  </si>
  <si>
    <t>クラスＳ</t>
  </si>
  <si>
    <t>Ｓ②</t>
  </si>
  <si>
    <t>クラスＬ</t>
  </si>
  <si>
    <t>Ｌ①</t>
  </si>
  <si>
    <t>Ｌ②</t>
  </si>
  <si>
    <t>A</t>
  </si>
  <si>
    <t>④</t>
  </si>
  <si>
    <t>⑤</t>
  </si>
  <si>
    <t>⑥</t>
  </si>
  <si>
    <t>会員</t>
  </si>
  <si>
    <t>円</t>
  </si>
  <si>
    <t>非会員</t>
  </si>
  <si>
    <t>グループ</t>
  </si>
  <si>
    <t>合計</t>
  </si>
  <si>
    <t>振込先</t>
  </si>
  <si>
    <t>口座番号　　　　00120-5-85293</t>
  </si>
  <si>
    <r>
      <t>　　　　　 口座名義　　　　</t>
    </r>
    <r>
      <rPr>
        <b/>
        <sz val="11"/>
        <color indexed="8"/>
        <rFont val="ＭＳ Ｐゴシック"/>
        <family val="3"/>
      </rPr>
      <t>公益社団法人日本一輪車協会</t>
    </r>
  </si>
  <si>
    <t>※振込み用紙記入欄には以下内容をご記入ください</t>
  </si>
  <si>
    <t>全日本ＰＧ事前審査事務手数料</t>
  </si>
  <si>
    <t>1人当たり</t>
  </si>
  <si>
    <t>計</t>
  </si>
  <si>
    <t>ペア演技</t>
  </si>
  <si>
    <t>ＪＵＡ会員</t>
  </si>
  <si>
    <t>￥</t>
  </si>
  <si>
    <t>ＪＵＡ非会員</t>
  </si>
  <si>
    <t>※1ペアの場合2、2ペアの場合は4と入力して下さい。</t>
  </si>
  <si>
    <t>グループ演技</t>
  </si>
  <si>
    <t>出場費合計</t>
  </si>
  <si>
    <t>弁当代</t>
  </si>
  <si>
    <t>バス代</t>
  </si>
  <si>
    <t>１台</t>
  </si>
  <si>
    <t>乗用車代</t>
  </si>
  <si>
    <t>「全日本大会（ＰＧ）出場料」ペア合計</t>
  </si>
  <si>
    <t>人、グループ合計</t>
  </si>
  <si>
    <t>円/</t>
  </si>
  <si>
    <t>個</t>
  </si>
  <si>
    <t>※振込み用紙記入欄には以下内容をご記入ください↓</t>
  </si>
  <si>
    <t>ペア非会員</t>
  </si>
  <si>
    <t>グループ非会員</t>
  </si>
  <si>
    <t>金額</t>
  </si>
  <si>
    <t>ペア非会員数</t>
  </si>
  <si>
    <t>グループ非会員数</t>
  </si>
  <si>
    <t>合計額</t>
  </si>
  <si>
    <t>ペア会員</t>
  </si>
  <si>
    <t>グループ会員</t>
  </si>
  <si>
    <t>弁当個数</t>
  </si>
  <si>
    <t>バス台数</t>
  </si>
  <si>
    <t>駐車場代金</t>
  </si>
  <si>
    <t>乗用車台数</t>
  </si>
  <si>
    <t>出場費合計</t>
  </si>
  <si>
    <t>雑費合計</t>
  </si>
  <si>
    <t>支払総合計</t>
  </si>
  <si>
    <t>弁当代金</t>
  </si>
  <si>
    <t>駐車場代</t>
  </si>
  <si>
    <t>事前審査・事務手数料計算表　　　　　　　　　　　　　　　　　　　　　　　　　　　</t>
  </si>
  <si>
    <t>フリガナ</t>
  </si>
  <si>
    <t>氏　名</t>
  </si>
  <si>
    <r>
      <t>ＴＥＬ</t>
    </r>
    <r>
      <rPr>
        <sz val="9"/>
        <color indexed="8"/>
        <rFont val="ＭＳ Ｐゴシック"/>
        <family val="3"/>
      </rPr>
      <t>(ハイフンを入れて下さい）</t>
    </r>
  </si>
  <si>
    <t>返信が無い場合は必ず本部ご連絡下さい。</t>
  </si>
  <si>
    <t>白枠内のみご入力下さい。</t>
  </si>
  <si>
    <t>曲名は事前審査通過後、本登録の際にご連絡下さい。</t>
  </si>
  <si>
    <t>シード</t>
  </si>
  <si>
    <t>内シード</t>
  </si>
  <si>
    <t>シードペア非会員数</t>
  </si>
  <si>
    <t>シードグループ人数</t>
  </si>
  <si>
    <t>振込額</t>
  </si>
  <si>
    <r>
      <t>事務担当者　　　　　</t>
    </r>
    <r>
      <rPr>
        <b/>
        <sz val="8"/>
        <color indexed="10"/>
        <rFont val="ＭＳ Ｐゴシック"/>
        <family val="3"/>
      </rPr>
      <t>（入力必須）</t>
    </r>
  </si>
  <si>
    <t>エントリー確認後、数日以内に返信を致します。</t>
  </si>
  <si>
    <t>競技役員名</t>
  </si>
  <si>
    <t>〒</t>
  </si>
  <si>
    <t>住所</t>
  </si>
  <si>
    <t>団体名</t>
  </si>
  <si>
    <t>役員氏名</t>
  </si>
  <si>
    <t>〒</t>
  </si>
  <si>
    <t>住所</t>
  </si>
  <si>
    <t>人数→</t>
  </si>
  <si>
    <t>人数</t>
  </si>
  <si>
    <t>出場人数実数</t>
  </si>
  <si>
    <t>出場選手実数</t>
  </si>
  <si>
    <t>全日本一輪車競技大会ペア演技部門　出場申込用紙</t>
  </si>
  <si>
    <t>全日本一輪車競技大会グループ演技部門　出場申込用紙</t>
  </si>
  <si>
    <t>※本選登録時にご入力ください</t>
  </si>
  <si>
    <t>1人1エントリ-につき1000円（会員以外の方は1人につき別途2000円ずつ必要になります）</t>
  </si>
  <si>
    <t>人、グループ</t>
  </si>
  <si>
    <t>ペア人数</t>
  </si>
  <si>
    <t>グループ人数</t>
  </si>
  <si>
    <t>シードペア人数</t>
  </si>
  <si>
    <t>シードグループ人数</t>
  </si>
  <si>
    <t>　　　バス駐車場申込み希望の団体は</t>
  </si>
  <si>
    <t>　　　こちらに数字を必ず入力して下さい。</t>
  </si>
  <si>
    <t>※当日の役割表などを後日郵送でお送りします。お送り先及びご連絡先をご記入ください。</t>
  </si>
  <si>
    <t>TEL</t>
  </si>
  <si>
    <t>電話番号</t>
  </si>
  <si>
    <t>氏　名</t>
  </si>
  <si>
    <t>本人以外の住所の場合は、最後に「様方」を必ずご記入ください</t>
  </si>
  <si>
    <t>2020全日本一輪車競技大会　ペア・グループ演技部門　申込用紙</t>
  </si>
  <si>
    <t>人数（数量）を入力下さい</t>
  </si>
  <si>
    <t>バスの種類①</t>
  </si>
  <si>
    <t>バスの種類②</t>
  </si>
  <si>
    <t>バス駐車場代金</t>
  </si>
  <si>
    <t>バスの種類①</t>
  </si>
  <si>
    <t>バスの種類②</t>
  </si>
  <si>
    <t>　　　</t>
  </si>
  <si>
    <t>円</t>
  </si>
  <si>
    <t>前日練習</t>
  </si>
  <si>
    <t>前日練習料金</t>
  </si>
  <si>
    <t>【物販】</t>
  </si>
  <si>
    <t>大会記念タオル</t>
  </si>
  <si>
    <t>Tシャツ</t>
  </si>
  <si>
    <t>S</t>
  </si>
  <si>
    <t>M</t>
  </si>
  <si>
    <t>L</t>
  </si>
  <si>
    <t>本</t>
  </si>
  <si>
    <t>枚</t>
  </si>
  <si>
    <t>※物販のお振込みは商品発送時に同封する振込用紙をご使用ください</t>
  </si>
  <si>
    <t>物販支払い金額</t>
  </si>
  <si>
    <t>例年とは異なり各団体からボランティアスタッフは募集いたしませんが、スタッフをご協力して下さる方が</t>
  </si>
  <si>
    <t>ルールの詳細は必ず「要項」を確認し、不安な技やシーンがある場合は事前に事務局に確認をしてください。</t>
  </si>
  <si>
    <t>①「種類」のプルタブで「立技（ST)」「アラベスク系（A)」「スピン（ス）」のいずれかを選択する</t>
  </si>
  <si>
    <t>②「技術」のプルタブで技術の詳細を選択する（ST・Aについては1,2,3と順番に記入してください）</t>
  </si>
  <si>
    <t>スピンの申請の際は、同じ種類のものははじめの一回のみ申請する。ただし、二人が同時に行うスピンピルエットについては全て申請してください。</t>
  </si>
  <si>
    <t>※SPP・・・スピンピルエット（スピン3回転以上からのピルエット）のこと</t>
  </si>
  <si>
    <t>※B・・・バックのこと</t>
  </si>
  <si>
    <t>回数チェック表</t>
  </si>
  <si>
    <t>クラス</t>
  </si>
  <si>
    <t>NO</t>
  </si>
  <si>
    <t>団体名</t>
  </si>
  <si>
    <t>選手名1</t>
  </si>
  <si>
    <t>選手名2</t>
  </si>
  <si>
    <t>申請項目</t>
  </si>
  <si>
    <t>技術1</t>
  </si>
  <si>
    <t>技術2</t>
  </si>
  <si>
    <t>技術3</t>
  </si>
  <si>
    <t>技術4</t>
  </si>
  <si>
    <t>技術5</t>
  </si>
  <si>
    <t>技術6</t>
  </si>
  <si>
    <t>技術7</t>
  </si>
  <si>
    <t>技術8</t>
  </si>
  <si>
    <t>技術9</t>
  </si>
  <si>
    <t>技術10</t>
  </si>
  <si>
    <t>技術11</t>
  </si>
  <si>
    <t>技術12</t>
  </si>
  <si>
    <t>技術13</t>
  </si>
  <si>
    <t>技術14</t>
  </si>
  <si>
    <t>技術15</t>
  </si>
  <si>
    <t>ST回数</t>
  </si>
  <si>
    <t>A回数</t>
  </si>
  <si>
    <t>立技合計</t>
  </si>
  <si>
    <t>スピン合計</t>
  </si>
  <si>
    <t>入力例</t>
  </si>
  <si>
    <t>A</t>
  </si>
  <si>
    <t>日本一輪車クラブ</t>
  </si>
  <si>
    <t>一輪　太郎</t>
  </si>
  <si>
    <t>一輪　花子</t>
  </si>
  <si>
    <t>①種類</t>
  </si>
  <si>
    <t>ス</t>
  </si>
  <si>
    <t>ST</t>
  </si>
  <si>
    <t>②技術</t>
  </si>
  <si>
    <t>片足S</t>
  </si>
  <si>
    <t>A1</t>
  </si>
  <si>
    <t>SPP</t>
  </si>
  <si>
    <t>A2</t>
  </si>
  <si>
    <t>立技1</t>
  </si>
  <si>
    <t>立技2</t>
  </si>
  <si>
    <t>A3</t>
  </si>
  <si>
    <t>B伸脚</t>
  </si>
  <si>
    <t>目線スピン</t>
  </si>
  <si>
    <t>ペア1</t>
  </si>
  <si>
    <t>ペア2</t>
  </si>
  <si>
    <t>ペア3</t>
  </si>
  <si>
    <t>ペア4</t>
  </si>
  <si>
    <t>ペア5</t>
  </si>
  <si>
    <t>ペア6</t>
  </si>
  <si>
    <t>ペア7</t>
  </si>
  <si>
    <t>ペア8</t>
  </si>
  <si>
    <t>選手1</t>
  </si>
  <si>
    <t>立技1</t>
  </si>
  <si>
    <t>立技2</t>
  </si>
  <si>
    <t>立技3</t>
  </si>
  <si>
    <t>立技4</t>
  </si>
  <si>
    <t>立技5</t>
  </si>
  <si>
    <t>立技6</t>
  </si>
  <si>
    <t>A3</t>
  </si>
  <si>
    <t>スピン</t>
  </si>
  <si>
    <t>伸脚</t>
  </si>
  <si>
    <t>コンパス</t>
  </si>
  <si>
    <t>Bスピン</t>
  </si>
  <si>
    <t>B片足S</t>
  </si>
  <si>
    <t>その他S1</t>
  </si>
  <si>
    <t>その他S2</t>
  </si>
  <si>
    <t>その他S3</t>
  </si>
  <si>
    <t>その他S4</t>
  </si>
  <si>
    <t>ペア9</t>
  </si>
  <si>
    <t>ペア10</t>
  </si>
  <si>
    <t>ペア11</t>
  </si>
  <si>
    <t>ペア12</t>
  </si>
  <si>
    <t>Bコンパス</t>
  </si>
  <si>
    <r>
      <rPr>
        <sz val="11"/>
        <color indexed="10"/>
        <rFont val="BIZ UDゴシック"/>
        <family val="3"/>
      </rPr>
      <t>【本選のみ】</t>
    </r>
    <r>
      <rPr>
        <sz val="11"/>
        <color indexed="8"/>
        <rFont val="BIZ UDゴシック"/>
        <family val="3"/>
      </rPr>
      <t>全日本一輪車競技大会　ペア演技部門　技術申請シート</t>
    </r>
    <r>
      <rPr>
        <sz val="8"/>
        <color indexed="10"/>
        <rFont val="BIZ UDゴシック"/>
        <family val="3"/>
      </rPr>
      <t>（大会一週間前までに必ずご提出ください）</t>
    </r>
  </si>
  <si>
    <t>　</t>
  </si>
  <si>
    <t>A</t>
  </si>
  <si>
    <t>B</t>
  </si>
  <si>
    <t>選手2</t>
  </si>
  <si>
    <t>（11/29迄）</t>
  </si>
  <si>
    <t>いらっしゃいましたらお知らせください。（↓入力欄）</t>
  </si>
  <si>
    <t>1台目</t>
  </si>
  <si>
    <t>2台目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</si>
</sst>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111">
    <font>
      <sz val="11"/>
      <color theme="1"/>
      <name val="Calibri"/>
      <family val="3"/>
    </font>
    <font>
      <sz val="11"/>
      <color indexed="8"/>
      <name val="ＭＳ Ｐゴシック"/>
      <family val="3"/>
    </font>
    <font>
      <sz val="6"/>
      <name val="ＭＳ Ｐゴシック"/>
      <family val="3"/>
    </font>
    <font>
      <b/>
      <sz val="9"/>
      <name val="ＭＳ Ｐゴシック"/>
      <family val="3"/>
    </font>
    <font>
      <sz val="9"/>
      <name val="ＭＳ Ｐゴシック"/>
      <family val="3"/>
    </font>
    <font>
      <b/>
      <sz val="11"/>
      <color indexed="8"/>
      <name val="ＭＳ Ｐゴシック"/>
      <family val="3"/>
    </font>
    <font>
      <sz val="9"/>
      <color indexed="8"/>
      <name val="ＭＳ Ｐゴシック"/>
      <family val="3"/>
    </font>
    <font>
      <sz val="8"/>
      <name val="ＭＳ Ｐゴシック"/>
      <family val="3"/>
    </font>
    <font>
      <b/>
      <sz val="8"/>
      <color indexed="10"/>
      <name val="ＭＳ Ｐゴシック"/>
      <family val="3"/>
    </font>
    <font>
      <b/>
      <sz val="10"/>
      <name val="ＭＳ Ｐゴシック"/>
      <family val="3"/>
    </font>
    <font>
      <sz val="11"/>
      <color indexed="8"/>
      <name val="BIZ UDゴシック"/>
      <family val="3"/>
    </font>
    <font>
      <sz val="8"/>
      <color indexed="10"/>
      <name val="BIZ UDゴシック"/>
      <family val="3"/>
    </font>
    <font>
      <sz val="11"/>
      <color indexed="8"/>
      <name val="メイリオ"/>
      <family val="3"/>
    </font>
    <font>
      <sz val="11"/>
      <color indexed="10"/>
      <name val="BIZ UD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1"/>
      <color indexed="10"/>
      <name val="ＭＳ Ｐゴシック"/>
      <family val="3"/>
    </font>
    <font>
      <sz val="8"/>
      <color indexed="8"/>
      <name val="ＭＳ Ｐゴシック"/>
      <family val="3"/>
    </font>
    <font>
      <sz val="9"/>
      <color indexed="10"/>
      <name val="ＭＳ Ｐゴシック"/>
      <family val="3"/>
    </font>
    <font>
      <sz val="10"/>
      <color indexed="8"/>
      <name val="ＭＳ Ｐゴシック"/>
      <family val="3"/>
    </font>
    <font>
      <sz val="18"/>
      <color indexed="8"/>
      <name val="ＭＳ Ｐゴシック"/>
      <family val="3"/>
    </font>
    <font>
      <sz val="16"/>
      <color indexed="8"/>
      <name val="ＭＳ Ｐゴシック"/>
      <family val="3"/>
    </font>
    <font>
      <sz val="10"/>
      <color indexed="10"/>
      <name val="ＭＳ Ｐゴシック"/>
      <family val="3"/>
    </font>
    <font>
      <b/>
      <sz val="14"/>
      <color indexed="8"/>
      <name val="HGSｺﾞｼｯｸE"/>
      <family val="3"/>
    </font>
    <font>
      <b/>
      <sz val="9"/>
      <color indexed="10"/>
      <name val="ＭＳ Ｐゴシック"/>
      <family val="3"/>
    </font>
    <font>
      <b/>
      <sz val="8"/>
      <color indexed="8"/>
      <name val="ＭＳ Ｐゴシック"/>
      <family val="3"/>
    </font>
    <font>
      <b/>
      <sz val="16"/>
      <color indexed="8"/>
      <name val="HGP明朝B"/>
      <family val="1"/>
    </font>
    <font>
      <b/>
      <sz val="14"/>
      <color indexed="8"/>
      <name val="ＭＳ Ｐゴシック"/>
      <family val="3"/>
    </font>
    <font>
      <b/>
      <sz val="16"/>
      <color indexed="8"/>
      <name val="HGSｺﾞｼｯｸE"/>
      <family val="3"/>
    </font>
    <font>
      <b/>
      <sz val="10"/>
      <color indexed="8"/>
      <name val="ＭＳ Ｐゴシック"/>
      <family val="3"/>
    </font>
    <font>
      <b/>
      <u val="single"/>
      <sz val="11"/>
      <color indexed="30"/>
      <name val="ＭＳ Ｐゴシック"/>
      <family val="3"/>
    </font>
    <font>
      <sz val="16"/>
      <color indexed="8"/>
      <name val="HGP明朝E"/>
      <family val="1"/>
    </font>
    <font>
      <b/>
      <sz val="12"/>
      <color indexed="8"/>
      <name val="ＭＳ Ｐゴシック"/>
      <family val="3"/>
    </font>
    <font>
      <sz val="8"/>
      <color indexed="8"/>
      <name val="BIZ UDゴシック"/>
      <family val="3"/>
    </font>
    <font>
      <sz val="9"/>
      <color indexed="8"/>
      <name val="BIZ UDゴシック"/>
      <family val="3"/>
    </font>
    <font>
      <sz val="10"/>
      <color indexed="10"/>
      <name val="BIZ UDゴシック"/>
      <family val="3"/>
    </font>
    <font>
      <sz val="10"/>
      <color indexed="8"/>
      <name val="BIZ UDゴシック"/>
      <family val="3"/>
    </font>
    <font>
      <sz val="9"/>
      <color indexed="10"/>
      <name val="BIZ UDゴシック"/>
      <family val="3"/>
    </font>
    <font>
      <b/>
      <sz val="12"/>
      <color indexed="8"/>
      <name val="メイリオ"/>
      <family val="3"/>
    </font>
    <font>
      <b/>
      <sz val="12"/>
      <color indexed="8"/>
      <name val="Arial Black"/>
      <family val="2"/>
    </font>
    <font>
      <b/>
      <sz val="12"/>
      <color indexed="13"/>
      <name val="メイリオ"/>
      <family val="3"/>
    </font>
    <font>
      <b/>
      <sz val="12"/>
      <color indexed="13"/>
      <name val="Arial Black"/>
      <family val="2"/>
    </font>
    <font>
      <b/>
      <sz val="14"/>
      <color indexed="9"/>
      <name val="メイリオ"/>
      <family val="3"/>
    </font>
    <font>
      <b/>
      <sz val="14"/>
      <color indexed="13"/>
      <name val="メイリオ"/>
      <family val="3"/>
    </font>
    <font>
      <b/>
      <sz val="12"/>
      <color indexed="9"/>
      <name val="メイリオ"/>
      <family val="3"/>
    </font>
    <font>
      <b/>
      <sz val="11"/>
      <color indexed="51"/>
      <name val="メイリオ"/>
      <family val="3"/>
    </font>
    <font>
      <b/>
      <sz val="11"/>
      <color indexed="10"/>
      <name val="メイリオ"/>
      <family val="3"/>
    </font>
    <font>
      <b/>
      <sz val="14"/>
      <color indexed="9"/>
      <name val="Calibri"/>
      <family val="2"/>
    </font>
    <font>
      <b/>
      <sz val="14"/>
      <color indexed="9"/>
      <name val="ＭＳ Ｐゴシック"/>
      <family val="3"/>
    </font>
    <font>
      <b/>
      <sz val="11"/>
      <color indexed="9"/>
      <name val="BIZ UDPゴシック"/>
      <family val="3"/>
    </font>
    <font>
      <sz val="11"/>
      <color indexed="9"/>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1"/>
      <color rgb="FFFF0000"/>
      <name val="Calibri"/>
      <family val="3"/>
    </font>
    <font>
      <sz val="9"/>
      <color theme="1"/>
      <name val="Calibri"/>
      <family val="3"/>
    </font>
    <font>
      <sz val="8"/>
      <color theme="1"/>
      <name val="Calibri"/>
      <family val="3"/>
    </font>
    <font>
      <sz val="9"/>
      <color rgb="FFFF0000"/>
      <name val="Calibri"/>
      <family val="3"/>
    </font>
    <font>
      <sz val="10"/>
      <color theme="1"/>
      <name val="Calibri"/>
      <family val="3"/>
    </font>
    <font>
      <sz val="18"/>
      <color theme="1"/>
      <name val="Calibri"/>
      <family val="3"/>
    </font>
    <font>
      <sz val="16"/>
      <color theme="1"/>
      <name val="Calibri"/>
      <family val="3"/>
    </font>
    <font>
      <sz val="10"/>
      <color rgb="FFFF0000"/>
      <name val="Calibri"/>
      <family val="3"/>
    </font>
    <font>
      <b/>
      <sz val="14"/>
      <color theme="1"/>
      <name val="HGSｺﾞｼｯｸE"/>
      <family val="3"/>
    </font>
    <font>
      <b/>
      <sz val="9"/>
      <color rgb="FFFF0000"/>
      <name val="Calibri"/>
      <family val="3"/>
    </font>
    <font>
      <b/>
      <sz val="8"/>
      <color theme="1"/>
      <name val="Calibri"/>
      <family val="3"/>
    </font>
    <font>
      <sz val="11"/>
      <color theme="1"/>
      <name val="BIZ UDゴシック"/>
      <family val="3"/>
    </font>
    <font>
      <sz val="8"/>
      <color theme="1"/>
      <name val="BIZ UDゴシック"/>
      <family val="3"/>
    </font>
    <font>
      <sz val="9"/>
      <color theme="1"/>
      <name val="BIZ UDゴシック"/>
      <family val="3"/>
    </font>
    <font>
      <sz val="10"/>
      <color rgb="FFFF0000"/>
      <name val="BIZ UDゴシック"/>
      <family val="3"/>
    </font>
    <font>
      <sz val="8"/>
      <color rgb="FFFF0000"/>
      <name val="BIZ UDゴシック"/>
      <family val="3"/>
    </font>
    <font>
      <sz val="9"/>
      <color rgb="FFFF0000"/>
      <name val="BIZ UDゴシック"/>
      <family val="3"/>
    </font>
    <font>
      <sz val="8"/>
      <color theme="1" tint="0.04998999834060669"/>
      <name val="BIZ UDゴシック"/>
      <family val="3"/>
    </font>
    <font>
      <b/>
      <sz val="10"/>
      <color theme="1"/>
      <name val="Calibri"/>
      <family val="3"/>
    </font>
    <font>
      <b/>
      <u val="single"/>
      <sz val="11"/>
      <color theme="10"/>
      <name val="Calibri"/>
      <family val="3"/>
    </font>
    <font>
      <b/>
      <sz val="16"/>
      <color theme="1"/>
      <name val="HGSｺﾞｼｯｸE"/>
      <family val="3"/>
    </font>
    <font>
      <b/>
      <sz val="16"/>
      <color theme="1"/>
      <name val="HGP明朝B"/>
      <family val="1"/>
    </font>
    <font>
      <b/>
      <sz val="14"/>
      <color theme="1"/>
      <name val="Calibri"/>
      <family val="3"/>
    </font>
    <font>
      <sz val="16"/>
      <color theme="1"/>
      <name val="HGP明朝E"/>
      <family val="1"/>
    </font>
    <font>
      <sz val="10"/>
      <color theme="1"/>
      <name val="BIZ UDゴシック"/>
      <family val="3"/>
    </font>
    <font>
      <b/>
      <sz val="12"/>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gray125">
        <bgColor theme="4" tint="0.7999799847602844"/>
      </patternFill>
    </fill>
    <fill>
      <patternFill patternType="solid">
        <fgColor rgb="FFFFC00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dashed"/>
      <top style="thin"/>
      <bottom style="dashed"/>
    </border>
    <border>
      <left style="dashed"/>
      <right style="dashed"/>
      <top style="thin"/>
      <bottom style="dashed"/>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medium"/>
      <top>
        <color indexed="63"/>
      </top>
      <bottom>
        <color indexed="63"/>
      </bottom>
    </border>
    <border>
      <left>
        <color indexed="63"/>
      </left>
      <right style="thin"/>
      <top style="thin"/>
      <bottom style="dotted"/>
    </border>
    <border>
      <left style="thin"/>
      <right style="thin"/>
      <top style="thin"/>
      <bottom style="dotted"/>
    </border>
    <border>
      <left>
        <color indexed="63"/>
      </left>
      <right style="thin"/>
      <top>
        <color indexed="63"/>
      </top>
      <bottom style="thin"/>
    </border>
    <border>
      <left style="thin"/>
      <right style="thin"/>
      <top style="dotted"/>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diagonalUp="1">
      <left style="medium"/>
      <right style="medium"/>
      <top style="medium"/>
      <bottom style="medium"/>
      <diagonal style="thin"/>
    </border>
    <border>
      <left>
        <color indexed="63"/>
      </left>
      <right style="thin"/>
      <top style="thin"/>
      <bottom>
        <color indexed="63"/>
      </bottom>
    </border>
    <border>
      <left style="thin"/>
      <right>
        <color indexed="63"/>
      </right>
      <top>
        <color indexed="63"/>
      </top>
      <bottom style="thin"/>
    </border>
    <border>
      <left style="dashed"/>
      <right style="dotted"/>
      <top style="thin"/>
      <bottom style="dashed"/>
    </border>
    <border>
      <left style="dotted"/>
      <right style="dotted"/>
      <top style="thin"/>
      <bottom style="dashed"/>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dotted"/>
      <right style="thin"/>
      <top style="thin"/>
      <bottom style="dashed"/>
    </border>
    <border>
      <left>
        <color indexed="63"/>
      </left>
      <right style="thin"/>
      <top>
        <color indexed="63"/>
      </top>
      <bottom>
        <color indexed="63"/>
      </bottom>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vertical="center"/>
      <protection/>
    </xf>
    <xf numFmtId="0" fontId="82" fillId="0" borderId="0" applyNumberFormat="0" applyFill="0" applyBorder="0" applyAlignment="0" applyProtection="0"/>
    <xf numFmtId="0" fontId="83" fillId="32" borderId="0" applyNumberFormat="0" applyBorder="0" applyAlignment="0" applyProtection="0"/>
  </cellStyleXfs>
  <cellXfs count="262">
    <xf numFmtId="0" fontId="0" fillId="0" borderId="0" xfId="0" applyFont="1" applyAlignment="1">
      <alignment vertical="center"/>
    </xf>
    <xf numFmtId="0" fontId="0" fillId="0" borderId="10" xfId="0" applyBorder="1" applyAlignment="1">
      <alignment vertical="center"/>
    </xf>
    <xf numFmtId="0" fontId="78" fillId="0" borderId="10" xfId="0" applyFont="1" applyBorder="1" applyAlignment="1">
      <alignment vertical="center"/>
    </xf>
    <xf numFmtId="0" fontId="78" fillId="0" borderId="0" xfId="0" applyFont="1" applyAlignment="1">
      <alignment vertical="center"/>
    </xf>
    <xf numFmtId="0" fontId="0" fillId="6" borderId="0" xfId="0" applyFill="1" applyAlignment="1">
      <alignment vertical="center"/>
    </xf>
    <xf numFmtId="0" fontId="70" fillId="6" borderId="0" xfId="43" applyFill="1" applyAlignment="1">
      <alignment vertical="center"/>
    </xf>
    <xf numFmtId="0" fontId="78" fillId="0" borderId="10" xfId="0" applyFont="1" applyBorder="1" applyAlignment="1">
      <alignment horizontal="center" vertical="center"/>
    </xf>
    <xf numFmtId="0" fontId="0" fillId="0" borderId="0" xfId="0" applyAlignment="1">
      <alignment horizontal="center" vertical="center"/>
    </xf>
    <xf numFmtId="0" fontId="78" fillId="0" borderId="0" xfId="0" applyFont="1" applyAlignment="1">
      <alignment horizontal="center" vertical="center"/>
    </xf>
    <xf numFmtId="0" fontId="0" fillId="12" borderId="0" xfId="0" applyFill="1" applyAlignment="1">
      <alignment vertical="center"/>
    </xf>
    <xf numFmtId="0" fontId="84" fillId="12" borderId="0" xfId="0" applyFont="1" applyFill="1" applyAlignment="1">
      <alignment vertical="center"/>
    </xf>
    <xf numFmtId="0" fontId="0" fillId="12" borderId="0" xfId="61" applyFill="1">
      <alignment vertical="center"/>
      <protection/>
    </xf>
    <xf numFmtId="0" fontId="84" fillId="12" borderId="0" xfId="61" applyFont="1" applyFill="1">
      <alignment vertical="center"/>
      <protection/>
    </xf>
    <xf numFmtId="0" fontId="0" fillId="12" borderId="10" xfId="0" applyFill="1" applyBorder="1" applyAlignment="1">
      <alignment vertical="center"/>
    </xf>
    <xf numFmtId="0" fontId="0" fillId="33" borderId="11" xfId="61" applyFill="1" applyBorder="1">
      <alignment vertical="center"/>
      <protection/>
    </xf>
    <xf numFmtId="0" fontId="0" fillId="33" borderId="12" xfId="61" applyFill="1" applyBorder="1">
      <alignment vertical="center"/>
      <protection/>
    </xf>
    <xf numFmtId="0" fontId="0" fillId="33" borderId="0" xfId="61" applyFill="1">
      <alignment vertical="center"/>
      <protection/>
    </xf>
    <xf numFmtId="0" fontId="0" fillId="33" borderId="0" xfId="61" applyFill="1">
      <alignment vertical="center"/>
      <protection/>
    </xf>
    <xf numFmtId="0" fontId="0" fillId="33" borderId="13" xfId="61" applyFill="1" applyBorder="1">
      <alignment vertical="center"/>
      <protection/>
    </xf>
    <xf numFmtId="0" fontId="0" fillId="33" borderId="14" xfId="61" applyFill="1" applyBorder="1">
      <alignment vertical="center"/>
      <protection/>
    </xf>
    <xf numFmtId="0" fontId="0" fillId="33" borderId="14" xfId="0" applyFill="1" applyBorder="1" applyAlignment="1">
      <alignment vertical="center"/>
    </xf>
    <xf numFmtId="0" fontId="0" fillId="33" borderId="15" xfId="61" applyFill="1" applyBorder="1">
      <alignment vertical="center"/>
      <protection/>
    </xf>
    <xf numFmtId="0" fontId="78" fillId="0" borderId="10" xfId="0" applyFont="1" applyBorder="1" applyAlignment="1">
      <alignment horizontal="center" vertical="center"/>
    </xf>
    <xf numFmtId="0" fontId="0" fillId="6" borderId="16" xfId="0" applyFill="1" applyBorder="1" applyAlignment="1">
      <alignment vertical="center"/>
    </xf>
    <xf numFmtId="0" fontId="85" fillId="0" borderId="17" xfId="0" applyFont="1" applyBorder="1" applyAlignment="1" applyProtection="1">
      <alignment vertical="center" shrinkToFit="1"/>
      <protection locked="0"/>
    </xf>
    <xf numFmtId="0" fontId="86" fillId="0" borderId="18" xfId="0" applyFont="1" applyBorder="1" applyAlignment="1" applyProtection="1">
      <alignment vertical="center"/>
      <protection locked="0"/>
    </xf>
    <xf numFmtId="180" fontId="0" fillId="34" borderId="19" xfId="61" applyNumberFormat="1" applyFill="1" applyBorder="1" applyProtection="1">
      <alignment vertical="center"/>
      <protection locked="0"/>
    </xf>
    <xf numFmtId="180" fontId="0" fillId="34" borderId="20" xfId="61" applyNumberFormat="1" applyFill="1" applyBorder="1" applyProtection="1">
      <alignment vertical="center"/>
      <protection locked="0"/>
    </xf>
    <xf numFmtId="180" fontId="0" fillId="34" borderId="21" xfId="61" applyNumberFormat="1" applyFill="1" applyBorder="1" applyProtection="1">
      <alignment vertical="center"/>
      <protection locked="0"/>
    </xf>
    <xf numFmtId="180" fontId="0" fillId="34" borderId="19" xfId="61" applyNumberFormat="1" applyFill="1" applyBorder="1" applyProtection="1">
      <alignment vertical="center"/>
      <protection locked="0"/>
    </xf>
    <xf numFmtId="0" fontId="0" fillId="13" borderId="10" xfId="0" applyFill="1" applyBorder="1" applyAlignment="1">
      <alignment vertical="center"/>
    </xf>
    <xf numFmtId="0" fontId="0" fillId="13" borderId="0" xfId="0" applyFill="1" applyAlignment="1">
      <alignment vertical="center"/>
    </xf>
    <xf numFmtId="0" fontId="0" fillId="0" borderId="0" xfId="0" applyAlignment="1">
      <alignment vertical="center"/>
    </xf>
    <xf numFmtId="0" fontId="0" fillId="13" borderId="0" xfId="61" applyFill="1">
      <alignment vertical="center"/>
      <protection/>
    </xf>
    <xf numFmtId="0" fontId="0" fillId="7" borderId="10" xfId="61" applyFill="1" applyBorder="1">
      <alignment vertical="center"/>
      <protection/>
    </xf>
    <xf numFmtId="0" fontId="86" fillId="7" borderId="22" xfId="61" applyFont="1" applyFill="1" applyBorder="1" applyAlignment="1">
      <alignment vertical="center" wrapText="1"/>
      <protection/>
    </xf>
    <xf numFmtId="0" fontId="85" fillId="7" borderId="10" xfId="61" applyFont="1" applyFill="1" applyBorder="1">
      <alignment vertical="center"/>
      <protection/>
    </xf>
    <xf numFmtId="180" fontId="0" fillId="7" borderId="10" xfId="61" applyNumberFormat="1" applyFill="1" applyBorder="1">
      <alignment vertical="center"/>
      <protection/>
    </xf>
    <xf numFmtId="180" fontId="0" fillId="7" borderId="23" xfId="61" applyNumberFormat="1" applyFill="1" applyBorder="1">
      <alignment vertical="center"/>
      <protection/>
    </xf>
    <xf numFmtId="0" fontId="0" fillId="7" borderId="24" xfId="61" applyFill="1" applyBorder="1">
      <alignment vertical="center"/>
      <protection/>
    </xf>
    <xf numFmtId="0" fontId="0" fillId="7" borderId="25" xfId="61" applyFill="1" applyBorder="1">
      <alignment vertical="center"/>
      <protection/>
    </xf>
    <xf numFmtId="0" fontId="78" fillId="7" borderId="10" xfId="61" applyFont="1" applyFill="1" applyBorder="1">
      <alignment vertical="center"/>
      <protection/>
    </xf>
    <xf numFmtId="0" fontId="74" fillId="13" borderId="0" xfId="0" applyFont="1" applyFill="1" applyAlignment="1">
      <alignment vertical="center"/>
    </xf>
    <xf numFmtId="0" fontId="0" fillId="7" borderId="10" xfId="61" applyFill="1" applyBorder="1">
      <alignment vertical="center"/>
      <protection/>
    </xf>
    <xf numFmtId="0" fontId="0" fillId="7" borderId="26" xfId="61" applyFill="1" applyBorder="1">
      <alignment vertical="center"/>
      <protection/>
    </xf>
    <xf numFmtId="0" fontId="87" fillId="13" borderId="0" xfId="0" applyFont="1" applyFill="1" applyAlignment="1">
      <alignment vertical="center"/>
    </xf>
    <xf numFmtId="0" fontId="0" fillId="13" borderId="0" xfId="61" applyFill="1">
      <alignment vertical="center"/>
      <protection/>
    </xf>
    <xf numFmtId="0" fontId="84" fillId="13" borderId="0" xfId="61" applyFont="1" applyFill="1">
      <alignment vertical="center"/>
      <protection/>
    </xf>
    <xf numFmtId="0" fontId="0" fillId="33" borderId="11" xfId="61" applyFill="1" applyBorder="1">
      <alignment vertical="center"/>
      <protection/>
    </xf>
    <xf numFmtId="0" fontId="88" fillId="33" borderId="12" xfId="61" applyFont="1" applyFill="1" applyBorder="1">
      <alignment vertical="center"/>
      <protection/>
    </xf>
    <xf numFmtId="0" fontId="0" fillId="33" borderId="0" xfId="61" applyFill="1">
      <alignment vertical="center"/>
      <protection/>
    </xf>
    <xf numFmtId="0" fontId="0" fillId="33" borderId="27" xfId="61" applyFill="1" applyBorder="1">
      <alignment vertical="center"/>
      <protection/>
    </xf>
    <xf numFmtId="0" fontId="0" fillId="33" borderId="12" xfId="61" applyFill="1" applyBorder="1">
      <alignment vertical="center"/>
      <protection/>
    </xf>
    <xf numFmtId="180" fontId="0" fillId="33" borderId="0" xfId="61" applyNumberFormat="1" applyFill="1">
      <alignment vertical="center"/>
      <protection/>
    </xf>
    <xf numFmtId="0" fontId="0" fillId="33" borderId="0" xfId="61" applyFill="1">
      <alignment vertical="center"/>
      <protection/>
    </xf>
    <xf numFmtId="0" fontId="0" fillId="33" borderId="12" xfId="61" applyFill="1" applyBorder="1">
      <alignment vertical="center"/>
      <protection/>
    </xf>
    <xf numFmtId="0" fontId="89" fillId="33" borderId="13" xfId="61" applyFont="1" applyFill="1" applyBorder="1">
      <alignment vertical="center"/>
      <protection/>
    </xf>
    <xf numFmtId="0" fontId="89" fillId="33" borderId="14" xfId="61" applyFont="1" applyFill="1" applyBorder="1">
      <alignment vertical="center"/>
      <protection/>
    </xf>
    <xf numFmtId="180" fontId="89" fillId="33" borderId="14" xfId="61" applyNumberFormat="1" applyFont="1" applyFill="1" applyBorder="1">
      <alignment vertical="center"/>
      <protection/>
    </xf>
    <xf numFmtId="0" fontId="0" fillId="33" borderId="14" xfId="61" applyFill="1" applyBorder="1">
      <alignment vertical="center"/>
      <protection/>
    </xf>
    <xf numFmtId="0" fontId="0" fillId="33" borderId="15" xfId="61" applyFill="1" applyBorder="1">
      <alignment vertical="center"/>
      <protection/>
    </xf>
    <xf numFmtId="0" fontId="0" fillId="6" borderId="10" xfId="0" applyFill="1" applyBorder="1" applyAlignment="1">
      <alignment vertical="center"/>
    </xf>
    <xf numFmtId="0" fontId="0" fillId="6" borderId="0" xfId="0" applyFill="1" applyAlignment="1">
      <alignment vertical="center"/>
    </xf>
    <xf numFmtId="0" fontId="90" fillId="6" borderId="0" xfId="0" applyFont="1" applyFill="1" applyAlignment="1">
      <alignment vertical="center"/>
    </xf>
    <xf numFmtId="0" fontId="70" fillId="6" borderId="0" xfId="43" applyFill="1" applyAlignment="1">
      <alignment vertical="center"/>
    </xf>
    <xf numFmtId="0" fontId="84" fillId="6" borderId="0" xfId="0" applyFont="1" applyFill="1" applyAlignment="1">
      <alignment vertical="center"/>
    </xf>
    <xf numFmtId="0" fontId="78" fillId="35" borderId="19" xfId="0" applyFont="1" applyFill="1" applyBorder="1" applyAlignment="1">
      <alignment horizontal="center" vertical="center"/>
    </xf>
    <xf numFmtId="0" fontId="78" fillId="6" borderId="0" xfId="0" applyFont="1" applyFill="1" applyAlignment="1">
      <alignment horizontal="center" vertical="center"/>
    </xf>
    <xf numFmtId="0" fontId="0" fillId="6" borderId="0" xfId="0" applyFill="1" applyAlignment="1">
      <alignment horizontal="center" vertical="center"/>
    </xf>
    <xf numFmtId="0" fontId="85" fillId="0" borderId="23" xfId="0" applyFont="1" applyBorder="1" applyAlignment="1">
      <alignment vertical="center"/>
    </xf>
    <xf numFmtId="0" fontId="78" fillId="6" borderId="0" xfId="0" applyFont="1" applyFill="1" applyAlignment="1">
      <alignment vertical="center"/>
    </xf>
    <xf numFmtId="0" fontId="78" fillId="35" borderId="10" xfId="0" applyFont="1" applyFill="1" applyBorder="1" applyAlignment="1">
      <alignment vertical="center"/>
    </xf>
    <xf numFmtId="0" fontId="78" fillId="35" borderId="23" xfId="0" applyFont="1" applyFill="1" applyBorder="1" applyAlignment="1">
      <alignment vertical="center"/>
    </xf>
    <xf numFmtId="0" fontId="78" fillId="35" borderId="24" xfId="0" applyFont="1" applyFill="1" applyBorder="1" applyAlignment="1">
      <alignment vertical="center"/>
    </xf>
    <xf numFmtId="0" fontId="78" fillId="35" borderId="0" xfId="0" applyFont="1" applyFill="1" applyAlignment="1">
      <alignment vertical="center"/>
    </xf>
    <xf numFmtId="0" fontId="0" fillId="35" borderId="0" xfId="0" applyFill="1" applyAlignment="1">
      <alignment vertical="center"/>
    </xf>
    <xf numFmtId="0" fontId="88" fillId="0" borderId="10" xfId="0" applyFont="1" applyBorder="1" applyAlignment="1" applyProtection="1">
      <alignment vertical="center"/>
      <protection locked="0"/>
    </xf>
    <xf numFmtId="0" fontId="85" fillId="0" borderId="10" xfId="0" applyFont="1" applyBorder="1" applyAlignment="1" applyProtection="1">
      <alignment vertical="center"/>
      <protection locked="0"/>
    </xf>
    <xf numFmtId="0" fontId="0" fillId="0" borderId="28" xfId="0" applyBorder="1" applyAlignment="1" applyProtection="1">
      <alignment vertical="center"/>
      <protection locked="0"/>
    </xf>
    <xf numFmtId="0" fontId="0" fillId="0" borderId="10"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0" fillId="0" borderId="22" xfId="0" applyBorder="1" applyAlignment="1" applyProtection="1">
      <alignment vertical="center" shrinkToFit="1"/>
      <protection locked="0"/>
    </xf>
    <xf numFmtId="0" fontId="89" fillId="6" borderId="10" xfId="0" applyFont="1" applyFill="1" applyBorder="1" applyAlignment="1">
      <alignment vertical="center"/>
    </xf>
    <xf numFmtId="0" fontId="0" fillId="0" borderId="0" xfId="0" applyAlignment="1">
      <alignment vertical="center"/>
    </xf>
    <xf numFmtId="0" fontId="0" fillId="6" borderId="32" xfId="0" applyFill="1" applyBorder="1" applyAlignment="1">
      <alignment vertical="center"/>
    </xf>
    <xf numFmtId="0" fontId="70" fillId="33" borderId="10" xfId="43" applyFill="1" applyBorder="1" applyAlignment="1">
      <alignment vertical="center"/>
    </xf>
    <xf numFmtId="0" fontId="78" fillId="33" borderId="10" xfId="0" applyFont="1" applyFill="1" applyBorder="1" applyAlignment="1">
      <alignment vertical="center"/>
    </xf>
    <xf numFmtId="0" fontId="0" fillId="6" borderId="0" xfId="0" applyFill="1" applyAlignment="1">
      <alignment horizontal="right" vertical="center"/>
    </xf>
    <xf numFmtId="0" fontId="91" fillId="6" borderId="0" xfId="0" applyFont="1" applyFill="1" applyAlignment="1">
      <alignment vertical="center"/>
    </xf>
    <xf numFmtId="0" fontId="78" fillId="36" borderId="13" xfId="0" applyFont="1" applyFill="1" applyBorder="1" applyAlignment="1">
      <alignment vertical="center"/>
    </xf>
    <xf numFmtId="0" fontId="85" fillId="0" borderId="23" xfId="0" applyFont="1" applyBorder="1" applyAlignment="1" applyProtection="1">
      <alignment vertical="center"/>
      <protection locked="0"/>
    </xf>
    <xf numFmtId="0" fontId="0" fillId="33" borderId="10" xfId="0" applyFill="1" applyBorder="1" applyAlignment="1">
      <alignment vertical="center"/>
    </xf>
    <xf numFmtId="0" fontId="0" fillId="12" borderId="10" xfId="0" applyFill="1" applyBorder="1" applyAlignment="1">
      <alignment horizontal="right" vertical="center"/>
    </xf>
    <xf numFmtId="0" fontId="84" fillId="13" borderId="0" xfId="0" applyFont="1" applyFill="1" applyAlignment="1">
      <alignment vertical="center"/>
    </xf>
    <xf numFmtId="0" fontId="0" fillId="13" borderId="0" xfId="0" applyFill="1" applyAlignment="1">
      <alignment vertical="center" shrinkToFit="1"/>
    </xf>
    <xf numFmtId="0" fontId="0" fillId="0" borderId="21" xfId="0" applyBorder="1" applyAlignment="1" applyProtection="1">
      <alignment vertical="center" shrinkToFit="1"/>
      <protection locked="0"/>
    </xf>
    <xf numFmtId="0" fontId="78" fillId="13" borderId="0" xfId="0" applyFont="1" applyFill="1" applyAlignment="1">
      <alignment vertical="center" shrinkToFit="1"/>
    </xf>
    <xf numFmtId="0" fontId="78" fillId="13" borderId="0" xfId="0" applyFont="1" applyFill="1" applyAlignment="1">
      <alignment horizontal="center" vertical="center" shrinkToFit="1"/>
    </xf>
    <xf numFmtId="0" fontId="0" fillId="0" borderId="0" xfId="0" applyAlignment="1">
      <alignment horizontal="center" vertical="center"/>
    </xf>
    <xf numFmtId="0" fontId="0" fillId="0" borderId="19" xfId="0" applyBorder="1" applyAlignment="1" applyProtection="1">
      <alignment vertical="center"/>
      <protection locked="0"/>
    </xf>
    <xf numFmtId="0" fontId="0" fillId="0" borderId="10" xfId="0" applyBorder="1" applyAlignment="1">
      <alignment vertical="center"/>
    </xf>
    <xf numFmtId="0" fontId="0" fillId="6" borderId="0" xfId="0" applyFill="1" applyAlignment="1">
      <alignment vertical="center" shrinkToFit="1"/>
    </xf>
    <xf numFmtId="0" fontId="0" fillId="0" borderId="10" xfId="0" applyBorder="1" applyAlignment="1" applyProtection="1">
      <alignment vertical="center"/>
      <protection locked="0"/>
    </xf>
    <xf numFmtId="0" fontId="74" fillId="6" borderId="0" xfId="0" applyFont="1" applyFill="1" applyAlignment="1">
      <alignment vertical="center"/>
    </xf>
    <xf numFmtId="0" fontId="84" fillId="34" borderId="10" xfId="0" applyFont="1" applyFill="1" applyBorder="1" applyAlignment="1" applyProtection="1">
      <alignment horizontal="center" vertical="center"/>
      <protection locked="0"/>
    </xf>
    <xf numFmtId="0" fontId="0" fillId="0" borderId="24" xfId="0" applyBorder="1" applyAlignment="1" applyProtection="1">
      <alignment vertical="center" shrinkToFit="1"/>
      <protection locked="0"/>
    </xf>
    <xf numFmtId="0" fontId="0" fillId="0" borderId="33" xfId="0" applyBorder="1" applyAlignment="1" applyProtection="1">
      <alignment vertical="center" shrinkToFit="1"/>
      <protection locked="0"/>
    </xf>
    <xf numFmtId="0" fontId="0" fillId="0" borderId="34" xfId="0" applyBorder="1" applyAlignment="1" applyProtection="1">
      <alignment vertical="center"/>
      <protection locked="0"/>
    </xf>
    <xf numFmtId="0" fontId="0" fillId="0" borderId="34" xfId="0" applyBorder="1" applyAlignment="1" applyProtection="1">
      <alignment vertical="center" shrinkToFit="1"/>
      <protection locked="0"/>
    </xf>
    <xf numFmtId="0" fontId="0" fillId="33" borderId="0" xfId="61" applyFill="1">
      <alignment vertical="center"/>
      <protection/>
    </xf>
    <xf numFmtId="0" fontId="0" fillId="33" borderId="27" xfId="61" applyFill="1" applyBorder="1">
      <alignment vertical="center"/>
      <protection/>
    </xf>
    <xf numFmtId="180" fontId="0" fillId="34" borderId="35" xfId="61" applyNumberFormat="1" applyFill="1" applyBorder="1">
      <alignment vertical="center"/>
      <protection/>
    </xf>
    <xf numFmtId="0" fontId="0" fillId="13" borderId="0" xfId="0" applyFill="1" applyAlignment="1" applyProtection="1">
      <alignment horizontal="left" vertical="center" shrinkToFit="1"/>
      <protection locked="0"/>
    </xf>
    <xf numFmtId="0" fontId="0" fillId="0" borderId="36" xfId="0" applyBorder="1" applyAlignment="1" applyProtection="1">
      <alignment vertical="center"/>
      <protection locked="0"/>
    </xf>
    <xf numFmtId="0" fontId="0" fillId="0" borderId="33" xfId="0" applyBorder="1" applyAlignment="1" applyProtection="1">
      <alignment vertical="center"/>
      <protection locked="0"/>
    </xf>
    <xf numFmtId="0" fontId="92" fillId="6" borderId="32" xfId="0" applyFont="1" applyFill="1" applyBorder="1" applyAlignment="1">
      <alignment horizontal="center" vertical="center"/>
    </xf>
    <xf numFmtId="0" fontId="78" fillId="6" borderId="10" xfId="0" applyFont="1" applyFill="1" applyBorder="1" applyAlignment="1">
      <alignment horizontal="center" vertical="center"/>
    </xf>
    <xf numFmtId="0" fontId="0" fillId="6" borderId="27" xfId="0" applyFill="1" applyBorder="1" applyAlignment="1">
      <alignment horizontal="right" vertical="center"/>
    </xf>
    <xf numFmtId="0" fontId="0" fillId="6" borderId="0" xfId="0" applyFill="1" applyBorder="1" applyAlignment="1">
      <alignment vertical="center"/>
    </xf>
    <xf numFmtId="180" fontId="0" fillId="34" borderId="19" xfId="61" applyNumberFormat="1" applyFill="1" applyBorder="1" applyAlignment="1" applyProtection="1">
      <alignment vertical="center" shrinkToFit="1"/>
      <protection locked="0"/>
    </xf>
    <xf numFmtId="0" fontId="78" fillId="0" borderId="10" xfId="0" applyFont="1" applyBorder="1" applyAlignment="1">
      <alignment horizontal="center" vertical="center" shrinkToFit="1"/>
    </xf>
    <xf numFmtId="0" fontId="78" fillId="0" borderId="0" xfId="0" applyFont="1" applyAlignment="1">
      <alignment horizontal="center" vertical="center" shrinkToFit="1"/>
    </xf>
    <xf numFmtId="0" fontId="0" fillId="0" borderId="10" xfId="0" applyBorder="1" applyAlignment="1">
      <alignment horizontal="center" vertical="center"/>
    </xf>
    <xf numFmtId="0" fontId="0" fillId="7" borderId="10" xfId="61" applyFont="1" applyFill="1" applyBorder="1" applyAlignment="1">
      <alignment vertical="center" shrinkToFit="1"/>
      <protection/>
    </xf>
    <xf numFmtId="0" fontId="0" fillId="33" borderId="0" xfId="61" applyFont="1" applyFill="1">
      <alignment vertical="center"/>
      <protection/>
    </xf>
    <xf numFmtId="0" fontId="0" fillId="33" borderId="27" xfId="61" applyFont="1" applyFill="1" applyBorder="1">
      <alignment vertical="center"/>
      <protection/>
    </xf>
    <xf numFmtId="0" fontId="0" fillId="6" borderId="37" xfId="0" applyFill="1" applyBorder="1" applyAlignment="1">
      <alignment vertical="center"/>
    </xf>
    <xf numFmtId="0" fontId="92" fillId="6" borderId="0" xfId="0" applyFont="1" applyFill="1" applyBorder="1" applyAlignment="1">
      <alignment horizontal="center" vertical="center"/>
    </xf>
    <xf numFmtId="0" fontId="0" fillId="7" borderId="0" xfId="61" applyFill="1" applyBorder="1">
      <alignment vertical="center"/>
      <protection/>
    </xf>
    <xf numFmtId="180" fontId="0" fillId="7" borderId="0" xfId="61" applyNumberFormat="1" applyFill="1" applyBorder="1">
      <alignment vertical="center"/>
      <protection/>
    </xf>
    <xf numFmtId="0" fontId="0" fillId="7" borderId="0" xfId="61" applyFont="1" applyFill="1" applyBorder="1">
      <alignment vertical="center"/>
      <protection/>
    </xf>
    <xf numFmtId="180" fontId="0" fillId="7" borderId="0" xfId="61" applyNumberFormat="1" applyFont="1" applyFill="1" applyBorder="1">
      <alignment vertical="center"/>
      <protection/>
    </xf>
    <xf numFmtId="0" fontId="93" fillId="7" borderId="0" xfId="61" applyFont="1" applyFill="1" applyBorder="1">
      <alignment vertical="center"/>
      <protection/>
    </xf>
    <xf numFmtId="0" fontId="94" fillId="7" borderId="0" xfId="61" applyFont="1" applyFill="1" applyBorder="1">
      <alignment vertical="center"/>
      <protection/>
    </xf>
    <xf numFmtId="0" fontId="84" fillId="7" borderId="0" xfId="61" applyFont="1" applyFill="1" applyBorder="1" applyAlignment="1">
      <alignment horizontal="center" vertical="center"/>
      <protection/>
    </xf>
    <xf numFmtId="180" fontId="0" fillId="34" borderId="19" xfId="61" applyNumberFormat="1" applyFill="1" applyBorder="1" applyProtection="1">
      <alignment vertical="center"/>
      <protection/>
    </xf>
    <xf numFmtId="180" fontId="0" fillId="34" borderId="19" xfId="61" applyNumberFormat="1" applyFont="1" applyFill="1" applyBorder="1" applyProtection="1">
      <alignment vertical="center"/>
      <protection locked="0"/>
    </xf>
    <xf numFmtId="0" fontId="95" fillId="4" borderId="0" xfId="0" applyFont="1" applyFill="1" applyAlignment="1">
      <alignment vertical="center"/>
    </xf>
    <xf numFmtId="0" fontId="95" fillId="0" borderId="0" xfId="0" applyFont="1" applyAlignment="1">
      <alignment vertical="center"/>
    </xf>
    <xf numFmtId="0" fontId="96" fillId="2" borderId="10" xfId="0" applyFont="1" applyFill="1" applyBorder="1" applyAlignment="1">
      <alignment horizontal="center" vertical="center" shrinkToFit="1"/>
    </xf>
    <xf numFmtId="0" fontId="95" fillId="2" borderId="10" xfId="0" applyFont="1" applyFill="1" applyBorder="1" applyAlignment="1">
      <alignment horizontal="center" vertical="center" shrinkToFit="1"/>
    </xf>
    <xf numFmtId="0" fontId="97" fillId="0" borderId="30" xfId="0" applyFont="1" applyBorder="1" applyAlignment="1" applyProtection="1">
      <alignment horizontal="center" vertical="center" shrinkToFit="1"/>
      <protection locked="0"/>
    </xf>
    <xf numFmtId="0" fontId="97" fillId="0" borderId="23" xfId="0" applyFont="1" applyBorder="1" applyAlignment="1" applyProtection="1">
      <alignment horizontal="center" vertical="center" shrinkToFit="1"/>
      <protection locked="0"/>
    </xf>
    <xf numFmtId="0" fontId="97" fillId="0" borderId="10" xfId="0" applyFont="1" applyBorder="1" applyAlignment="1" applyProtection="1">
      <alignment horizontal="center" vertical="center" shrinkToFit="1"/>
      <protection locked="0"/>
    </xf>
    <xf numFmtId="0" fontId="95" fillId="0" borderId="0" xfId="0" applyFont="1" applyAlignment="1">
      <alignment horizontal="center" vertical="center" shrinkToFit="1"/>
    </xf>
    <xf numFmtId="0" fontId="95" fillId="0" borderId="0" xfId="0" applyFont="1" applyAlignment="1">
      <alignment vertical="center" shrinkToFit="1"/>
    </xf>
    <xf numFmtId="0" fontId="95" fillId="4" borderId="0" xfId="0" applyFont="1" applyFill="1" applyAlignment="1" applyProtection="1">
      <alignment vertical="center"/>
      <protection/>
    </xf>
    <xf numFmtId="0" fontId="95" fillId="4" borderId="0" xfId="0" applyFont="1" applyFill="1" applyAlignment="1" applyProtection="1">
      <alignment horizontal="center" vertical="center" shrinkToFit="1"/>
      <protection/>
    </xf>
    <xf numFmtId="0" fontId="95" fillId="4" borderId="0" xfId="0" applyFont="1" applyFill="1" applyAlignment="1" applyProtection="1">
      <alignment vertical="center" shrinkToFit="1"/>
      <protection/>
    </xf>
    <xf numFmtId="0" fontId="98" fillId="4" borderId="0" xfId="0" applyFont="1" applyFill="1" applyAlignment="1" applyProtection="1">
      <alignment vertical="center"/>
      <protection/>
    </xf>
    <xf numFmtId="0" fontId="96" fillId="4" borderId="0" xfId="0" applyFont="1" applyFill="1" applyAlignment="1" applyProtection="1">
      <alignment vertical="center"/>
      <protection/>
    </xf>
    <xf numFmtId="0" fontId="97" fillId="37" borderId="10" xfId="0" applyFont="1" applyFill="1" applyBorder="1" applyAlignment="1" applyProtection="1">
      <alignment vertical="center"/>
      <protection/>
    </xf>
    <xf numFmtId="0" fontId="97" fillId="2" borderId="10" xfId="0" applyFont="1" applyFill="1" applyBorder="1" applyAlignment="1" applyProtection="1">
      <alignment horizontal="center" vertical="center" shrinkToFit="1"/>
      <protection/>
    </xf>
    <xf numFmtId="0" fontId="96" fillId="2" borderId="10" xfId="0" applyFont="1" applyFill="1" applyBorder="1" applyAlignment="1" applyProtection="1">
      <alignment horizontal="center" vertical="center" shrinkToFit="1"/>
      <protection/>
    </xf>
    <xf numFmtId="0" fontId="95" fillId="2" borderId="10" xfId="0" applyFont="1" applyFill="1" applyBorder="1" applyAlignment="1" applyProtection="1">
      <alignment horizontal="center" vertical="center" shrinkToFit="1"/>
      <protection/>
    </xf>
    <xf numFmtId="0" fontId="99" fillId="11" borderId="10" xfId="0" applyFont="1" applyFill="1" applyBorder="1" applyAlignment="1" applyProtection="1">
      <alignment horizontal="center" vertical="center"/>
      <protection/>
    </xf>
    <xf numFmtId="0" fontId="100" fillId="11" borderId="30" xfId="0" applyFont="1" applyFill="1" applyBorder="1" applyAlignment="1" applyProtection="1">
      <alignment horizontal="center" vertical="center" shrinkToFit="1"/>
      <protection/>
    </xf>
    <xf numFmtId="0" fontId="100" fillId="11" borderId="24" xfId="0" applyFont="1" applyFill="1" applyBorder="1" applyAlignment="1" applyProtection="1">
      <alignment horizontal="center" vertical="center" shrinkToFit="1"/>
      <protection/>
    </xf>
    <xf numFmtId="0" fontId="100" fillId="11" borderId="36" xfId="0" applyFont="1" applyFill="1" applyBorder="1" applyAlignment="1" applyProtection="1">
      <alignment horizontal="center" vertical="center" shrinkToFit="1"/>
      <protection/>
    </xf>
    <xf numFmtId="0" fontId="100" fillId="11" borderId="22" xfId="0" applyFont="1" applyFill="1" applyBorder="1" applyAlignment="1" applyProtection="1">
      <alignment horizontal="center" vertical="center" shrinkToFit="1"/>
      <protection/>
    </xf>
    <xf numFmtId="0" fontId="101" fillId="0" borderId="10" xfId="0" applyFont="1" applyBorder="1" applyAlignment="1" applyProtection="1">
      <alignment horizontal="center" vertical="center"/>
      <protection/>
    </xf>
    <xf numFmtId="0" fontId="0" fillId="0" borderId="10" xfId="0" applyBorder="1" applyAlignment="1">
      <alignment horizontal="left" vertical="center"/>
    </xf>
    <xf numFmtId="0" fontId="0" fillId="7" borderId="0" xfId="61" applyFont="1" applyFill="1" applyBorder="1">
      <alignment vertical="center"/>
      <protection/>
    </xf>
    <xf numFmtId="0" fontId="78" fillId="35" borderId="10" xfId="0" applyFont="1" applyFill="1" applyBorder="1" applyAlignment="1">
      <alignment horizontal="center" vertical="center" wrapText="1"/>
    </xf>
    <xf numFmtId="0" fontId="86" fillId="0" borderId="38" xfId="0" applyFont="1" applyBorder="1" applyAlignment="1" applyProtection="1">
      <alignment horizontal="center" vertical="center" shrinkToFit="1"/>
      <protection locked="0"/>
    </xf>
    <xf numFmtId="0" fontId="86" fillId="0" borderId="39" xfId="0" applyFont="1" applyBorder="1" applyAlignment="1" applyProtection="1">
      <alignment horizontal="center" vertical="center" shrinkToFit="1"/>
      <protection locked="0"/>
    </xf>
    <xf numFmtId="0" fontId="102" fillId="6" borderId="0" xfId="0" applyFont="1" applyFill="1" applyAlignment="1">
      <alignment horizontal="center" vertical="center" wrapText="1"/>
    </xf>
    <xf numFmtId="0" fontId="102" fillId="34" borderId="40" xfId="0" applyFont="1" applyFill="1" applyBorder="1" applyAlignment="1" applyProtection="1">
      <alignment horizontal="center" vertical="center" wrapText="1"/>
      <protection locked="0"/>
    </xf>
    <xf numFmtId="0" fontId="102" fillId="34" borderId="41" xfId="0" applyFont="1" applyFill="1" applyBorder="1" applyAlignment="1" applyProtection="1">
      <alignment horizontal="center" vertical="center" wrapText="1"/>
      <protection locked="0"/>
    </xf>
    <xf numFmtId="0" fontId="103" fillId="36" borderId="14" xfId="43" applyFont="1" applyFill="1" applyBorder="1" applyAlignment="1">
      <alignment horizontal="center" vertical="center"/>
    </xf>
    <xf numFmtId="0" fontId="103" fillId="36" borderId="15" xfId="43" applyFont="1" applyFill="1" applyBorder="1" applyAlignment="1">
      <alignment horizontal="center" vertical="center"/>
    </xf>
    <xf numFmtId="0" fontId="102" fillId="36" borderId="11" xfId="0" applyFont="1" applyFill="1" applyBorder="1" applyAlignment="1">
      <alignment horizontal="center" vertical="center" wrapText="1"/>
    </xf>
    <xf numFmtId="0" fontId="102" fillId="36" borderId="42" xfId="0" applyFont="1" applyFill="1" applyBorder="1" applyAlignment="1">
      <alignment horizontal="center" vertical="center" wrapText="1"/>
    </xf>
    <xf numFmtId="0" fontId="102" fillId="36" borderId="43" xfId="0" applyFont="1" applyFill="1" applyBorder="1" applyAlignment="1">
      <alignment horizontal="center" vertical="center" wrapText="1"/>
    </xf>
    <xf numFmtId="0" fontId="102" fillId="36" borderId="12" xfId="0" applyFont="1" applyFill="1" applyBorder="1" applyAlignment="1">
      <alignment horizontal="center" vertical="center" wrapText="1"/>
    </xf>
    <xf numFmtId="0" fontId="102" fillId="36" borderId="0" xfId="0" applyFont="1" applyFill="1" applyAlignment="1">
      <alignment horizontal="center" vertical="center" wrapText="1"/>
    </xf>
    <xf numFmtId="0" fontId="102" fillId="36" borderId="27" xfId="0" applyFont="1" applyFill="1" applyBorder="1" applyAlignment="1">
      <alignment horizontal="center" vertical="center" wrapText="1"/>
    </xf>
    <xf numFmtId="0" fontId="78" fillId="35" borderId="10" xfId="0" applyFont="1" applyFill="1" applyBorder="1" applyAlignment="1">
      <alignment horizontal="center" vertical="center"/>
    </xf>
    <xf numFmtId="0" fontId="89" fillId="6" borderId="10" xfId="0" applyFont="1" applyFill="1" applyBorder="1" applyAlignment="1">
      <alignment horizontal="center" vertical="center"/>
    </xf>
    <xf numFmtId="0" fontId="70" fillId="0" borderId="26" xfId="43" applyBorder="1" applyAlignment="1" applyProtection="1">
      <alignment horizontal="center" vertical="center"/>
      <protection locked="0"/>
    </xf>
    <xf numFmtId="0" fontId="70" fillId="0" borderId="44" xfId="43" applyBorder="1" applyAlignment="1" applyProtection="1">
      <alignment horizontal="center" vertical="center"/>
      <protection locked="0"/>
    </xf>
    <xf numFmtId="0" fontId="70" fillId="0" borderId="23" xfId="43" applyBorder="1" applyAlignment="1" applyProtection="1">
      <alignment horizontal="center" vertical="center"/>
      <protection locked="0"/>
    </xf>
    <xf numFmtId="0" fontId="86" fillId="0" borderId="39" xfId="0" applyFont="1" applyBorder="1" applyAlignment="1" applyProtection="1">
      <alignment horizontal="center" vertical="center"/>
      <protection locked="0"/>
    </xf>
    <xf numFmtId="0" fontId="86" fillId="0" borderId="45" xfId="0" applyFont="1" applyBorder="1" applyAlignment="1" applyProtection="1">
      <alignment horizontal="center" vertical="center"/>
      <protection locked="0"/>
    </xf>
    <xf numFmtId="0" fontId="104" fillId="34" borderId="10" xfId="0" applyFont="1" applyFill="1" applyBorder="1" applyAlignment="1" applyProtection="1">
      <alignment horizontal="center" vertical="center"/>
      <protection locked="0"/>
    </xf>
    <xf numFmtId="0" fontId="0" fillId="33" borderId="22" xfId="0" applyFill="1" applyBorder="1" applyAlignment="1">
      <alignment horizontal="center" vertical="center"/>
    </xf>
    <xf numFmtId="0" fontId="0" fillId="33" borderId="24" xfId="0" applyFill="1" applyBorder="1" applyAlignment="1">
      <alignment horizontal="center" vertical="center"/>
    </xf>
    <xf numFmtId="0" fontId="105" fillId="6" borderId="0" xfId="0" applyFont="1" applyFill="1" applyAlignment="1">
      <alignment horizontal="center" vertical="center"/>
    </xf>
    <xf numFmtId="0" fontId="78" fillId="35" borderId="10" xfId="0" applyFont="1" applyFill="1" applyBorder="1" applyAlignment="1">
      <alignment horizontal="left" vertical="center"/>
    </xf>
    <xf numFmtId="0" fontId="78" fillId="35" borderId="10" xfId="0" applyFont="1" applyFill="1" applyBorder="1" applyAlignment="1">
      <alignment horizontal="left" vertical="center" shrinkToFit="1"/>
    </xf>
    <xf numFmtId="0" fontId="106" fillId="6" borderId="10" xfId="0" applyFont="1" applyFill="1" applyBorder="1" applyAlignment="1">
      <alignment horizontal="center" vertical="center"/>
    </xf>
    <xf numFmtId="0" fontId="104" fillId="0" borderId="10" xfId="0" applyFont="1" applyBorder="1" applyAlignment="1" applyProtection="1">
      <alignment horizontal="center" vertical="center"/>
      <protection locked="0"/>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2"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10" xfId="0" applyBorder="1" applyAlignment="1" applyProtection="1">
      <alignment horizontal="center" vertical="center"/>
      <protection locked="0"/>
    </xf>
    <xf numFmtId="0" fontId="78" fillId="35" borderId="22" xfId="0" applyFont="1" applyFill="1" applyBorder="1" applyAlignment="1">
      <alignment horizontal="center" vertical="center"/>
    </xf>
    <xf numFmtId="0" fontId="78" fillId="35" borderId="24" xfId="0" applyFont="1" applyFill="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07" fillId="6" borderId="0" xfId="0" applyFont="1" applyFill="1" applyAlignment="1">
      <alignment horizontal="center" vertical="center"/>
    </xf>
    <xf numFmtId="0" fontId="92" fillId="33" borderId="10" xfId="0" applyFont="1" applyFill="1" applyBorder="1" applyAlignment="1">
      <alignment horizontal="center" vertical="center"/>
    </xf>
    <xf numFmtId="0" fontId="102" fillId="35" borderId="22" xfId="0" applyFont="1" applyFill="1" applyBorder="1" applyAlignment="1">
      <alignment horizontal="center" vertical="center"/>
    </xf>
    <xf numFmtId="0" fontId="102" fillId="35" borderId="24" xfId="0" applyFont="1" applyFill="1" applyBorder="1" applyAlignment="1">
      <alignment horizontal="center" vertical="center"/>
    </xf>
    <xf numFmtId="0" fontId="95" fillId="0" borderId="10" xfId="0" applyFont="1" applyBorder="1" applyAlignment="1">
      <alignment horizontal="center" vertical="center"/>
    </xf>
    <xf numFmtId="0" fontId="97" fillId="12" borderId="10" xfId="0" applyFont="1" applyFill="1" applyBorder="1" applyAlignment="1" applyProtection="1">
      <alignment horizontal="center" vertical="center"/>
      <protection/>
    </xf>
    <xf numFmtId="0" fontId="97" fillId="12" borderId="10" xfId="0" applyFont="1" applyFill="1" applyBorder="1" applyAlignment="1" applyProtection="1">
      <alignment horizontal="center" vertical="center" shrinkToFit="1"/>
      <protection/>
    </xf>
    <xf numFmtId="0" fontId="95" fillId="12" borderId="10" xfId="0" applyFont="1" applyFill="1" applyBorder="1" applyAlignment="1" applyProtection="1">
      <alignment horizontal="center" vertical="center" shrinkToFit="1"/>
      <protection/>
    </xf>
    <xf numFmtId="0" fontId="97" fillId="38" borderId="10" xfId="0" applyFont="1" applyFill="1" applyBorder="1" applyAlignment="1" applyProtection="1">
      <alignment horizontal="center" vertical="center"/>
      <protection/>
    </xf>
    <xf numFmtId="0" fontId="97" fillId="38" borderId="10" xfId="0" applyFont="1" applyFill="1" applyBorder="1" applyAlignment="1" applyProtection="1">
      <alignment horizontal="center" vertical="center" shrinkToFit="1"/>
      <protection/>
    </xf>
    <xf numFmtId="0" fontId="95" fillId="38" borderId="10" xfId="0" applyFont="1" applyFill="1" applyBorder="1" applyAlignment="1" applyProtection="1">
      <alignment horizontal="center" vertical="center" shrinkToFit="1"/>
      <protection/>
    </xf>
    <xf numFmtId="0" fontId="95" fillId="11" borderId="10" xfId="0" applyFont="1" applyFill="1" applyBorder="1" applyAlignment="1" applyProtection="1">
      <alignment horizontal="center" vertical="center"/>
      <protection/>
    </xf>
    <xf numFmtId="0" fontId="108" fillId="36" borderId="10" xfId="0" applyFont="1" applyFill="1" applyBorder="1" applyAlignment="1" applyProtection="1">
      <alignment horizontal="center" vertical="center"/>
      <protection/>
    </xf>
    <xf numFmtId="0" fontId="100" fillId="11" borderId="10" xfId="0" applyFont="1" applyFill="1" applyBorder="1" applyAlignment="1" applyProtection="1">
      <alignment horizontal="center" vertical="center"/>
      <protection/>
    </xf>
    <xf numFmtId="0" fontId="100" fillId="11" borderId="10" xfId="0" applyFont="1" applyFill="1" applyBorder="1" applyAlignment="1" applyProtection="1">
      <alignment horizontal="center" vertical="center" shrinkToFit="1"/>
      <protection/>
    </xf>
    <xf numFmtId="0" fontId="85" fillId="0" borderId="26" xfId="0" applyFont="1" applyBorder="1" applyAlignment="1" applyProtection="1">
      <alignment horizontal="center" vertical="center" shrinkToFit="1"/>
      <protection locked="0"/>
    </xf>
    <xf numFmtId="0" fontId="85" fillId="0" borderId="44" xfId="0" applyFont="1" applyBorder="1" applyAlignment="1" applyProtection="1">
      <alignment horizontal="center" vertical="center" shrinkToFit="1"/>
      <protection locked="0"/>
    </xf>
    <xf numFmtId="0" fontId="85" fillId="0" borderId="23" xfId="0" applyFont="1" applyBorder="1" applyAlignment="1" applyProtection="1">
      <alignment horizontal="center" vertical="center" shrinkToFit="1"/>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03" fillId="6" borderId="0" xfId="43" applyFont="1" applyFill="1" applyAlignment="1">
      <alignment horizontal="center" vertical="center"/>
    </xf>
    <xf numFmtId="0" fontId="92" fillId="33" borderId="26" xfId="0" applyFont="1" applyFill="1" applyBorder="1" applyAlignment="1">
      <alignment horizontal="center" vertical="center"/>
    </xf>
    <xf numFmtId="0" fontId="92" fillId="33" borderId="44" xfId="0" applyFont="1" applyFill="1" applyBorder="1" applyAlignment="1">
      <alignment horizontal="center" vertical="center"/>
    </xf>
    <xf numFmtId="0" fontId="92" fillId="33" borderId="23" xfId="0" applyFont="1" applyFill="1" applyBorder="1" applyAlignment="1">
      <alignment horizontal="center" vertical="center"/>
    </xf>
    <xf numFmtId="0" fontId="109" fillId="33" borderId="42" xfId="61" applyFont="1" applyFill="1" applyBorder="1" applyAlignment="1">
      <alignment horizontal="left" vertical="center"/>
      <protection/>
    </xf>
    <xf numFmtId="0" fontId="109" fillId="33" borderId="43" xfId="61" applyFont="1" applyFill="1" applyBorder="1" applyAlignment="1">
      <alignment horizontal="left" vertical="center"/>
      <protection/>
    </xf>
    <xf numFmtId="0" fontId="106" fillId="12" borderId="0" xfId="0" applyFont="1" applyFill="1" applyAlignment="1">
      <alignment horizontal="left" vertical="center" wrapText="1"/>
    </xf>
    <xf numFmtId="0" fontId="78" fillId="12" borderId="21" xfId="61" applyFont="1" applyFill="1" applyBorder="1" applyAlignment="1">
      <alignment horizontal="center" vertical="center"/>
      <protection/>
    </xf>
    <xf numFmtId="0" fontId="78" fillId="12" borderId="20" xfId="61" applyFont="1" applyFill="1" applyBorder="1" applyAlignment="1">
      <alignment horizontal="center" vertical="center"/>
      <protection/>
    </xf>
    <xf numFmtId="0" fontId="78" fillId="12" borderId="42" xfId="61" applyFont="1" applyFill="1" applyBorder="1" applyAlignment="1">
      <alignment horizontal="center" vertical="center"/>
      <protection/>
    </xf>
    <xf numFmtId="0" fontId="78" fillId="12" borderId="43" xfId="61" applyFont="1" applyFill="1" applyBorder="1" applyAlignment="1">
      <alignment horizontal="center" vertical="center"/>
      <protection/>
    </xf>
    <xf numFmtId="0" fontId="102" fillId="12" borderId="14" xfId="61" applyFont="1" applyFill="1" applyBorder="1" applyAlignment="1">
      <alignment horizontal="center" vertical="center"/>
      <protection/>
    </xf>
    <xf numFmtId="0" fontId="102" fillId="12" borderId="15" xfId="61" applyFont="1" applyFill="1" applyBorder="1" applyAlignment="1">
      <alignment horizontal="center" vertical="center"/>
      <protection/>
    </xf>
    <xf numFmtId="0" fontId="0" fillId="12" borderId="22" xfId="0" applyFill="1" applyBorder="1" applyAlignment="1">
      <alignment horizontal="center" vertical="center"/>
    </xf>
    <xf numFmtId="0" fontId="0" fillId="12" borderId="25" xfId="0" applyFill="1" applyBorder="1" applyAlignment="1">
      <alignment horizontal="center" vertical="center"/>
    </xf>
    <xf numFmtId="0" fontId="0" fillId="12" borderId="24" xfId="0" applyFill="1" applyBorder="1" applyAlignment="1">
      <alignment horizontal="center" vertical="center"/>
    </xf>
    <xf numFmtId="0" fontId="78" fillId="7" borderId="10" xfId="61" applyFont="1" applyFill="1" applyBorder="1" applyAlignment="1">
      <alignment horizontal="center" vertical="center"/>
      <protection/>
    </xf>
    <xf numFmtId="0" fontId="94" fillId="7" borderId="10" xfId="61" applyFont="1" applyFill="1" applyBorder="1" applyAlignment="1">
      <alignment horizontal="center" vertical="center"/>
      <protection/>
    </xf>
    <xf numFmtId="0" fontId="78" fillId="13" borderId="21" xfId="61" applyFont="1" applyFill="1" applyBorder="1" applyAlignment="1">
      <alignment horizontal="center" vertical="center"/>
      <protection/>
    </xf>
    <xf numFmtId="0" fontId="78" fillId="13" borderId="20" xfId="61" applyFont="1" applyFill="1" applyBorder="1" applyAlignment="1">
      <alignment horizontal="center" vertical="center"/>
      <protection/>
    </xf>
    <xf numFmtId="0" fontId="78" fillId="13" borderId="42" xfId="61" applyFont="1" applyFill="1" applyBorder="1" applyAlignment="1">
      <alignment horizontal="center" vertical="center"/>
      <protection/>
    </xf>
    <xf numFmtId="0" fontId="78" fillId="13" borderId="43" xfId="61" applyFont="1" applyFill="1" applyBorder="1" applyAlignment="1">
      <alignment horizontal="center" vertical="center"/>
      <protection/>
    </xf>
    <xf numFmtId="0" fontId="102" fillId="13" borderId="14" xfId="61" applyFont="1" applyFill="1" applyBorder="1" applyAlignment="1">
      <alignment horizontal="center" vertical="center"/>
      <protection/>
    </xf>
    <xf numFmtId="0" fontId="102" fillId="13" borderId="15" xfId="61" applyFont="1" applyFill="1" applyBorder="1" applyAlignment="1">
      <alignment horizontal="center" vertical="center"/>
      <protection/>
    </xf>
    <xf numFmtId="0" fontId="74" fillId="13" borderId="46" xfId="61" applyFont="1" applyFill="1" applyBorder="1" applyAlignment="1">
      <alignment horizontal="center" vertical="center"/>
      <protection/>
    </xf>
    <xf numFmtId="0" fontId="78" fillId="7" borderId="47" xfId="61" applyFont="1" applyFill="1" applyBorder="1" applyAlignment="1">
      <alignment horizontal="center" vertical="center"/>
      <protection/>
    </xf>
    <xf numFmtId="0" fontId="78" fillId="7" borderId="36" xfId="61" applyFont="1" applyFill="1" applyBorder="1" applyAlignment="1">
      <alignment horizontal="center" vertical="center"/>
      <protection/>
    </xf>
    <xf numFmtId="0" fontId="78" fillId="7" borderId="26" xfId="61" applyFont="1" applyFill="1" applyBorder="1" applyAlignment="1">
      <alignment horizontal="center" vertical="center"/>
      <protection/>
    </xf>
    <xf numFmtId="0" fontId="78" fillId="7" borderId="23" xfId="61" applyFont="1" applyFill="1" applyBorder="1" applyAlignment="1">
      <alignment horizontal="center" vertical="center"/>
      <protection/>
    </xf>
    <xf numFmtId="0" fontId="0" fillId="0" borderId="48"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78" fillId="13" borderId="0" xfId="0" applyFont="1" applyFill="1" applyAlignment="1">
      <alignment horizontal="left" vertical="center" shrinkToFit="1"/>
    </xf>
    <xf numFmtId="0" fontId="84" fillId="13" borderId="0" xfId="0" applyFont="1" applyFill="1" applyAlignment="1">
      <alignment horizontal="left" vertical="center" shrinkToFit="1"/>
    </xf>
    <xf numFmtId="0" fontId="0" fillId="0" borderId="48" xfId="0" applyBorder="1" applyAlignment="1" applyProtection="1">
      <alignment horizontal="left" vertical="center" shrinkToFit="1"/>
      <protection locked="0"/>
    </xf>
    <xf numFmtId="0" fontId="0" fillId="0" borderId="50" xfId="0" applyBorder="1" applyAlignment="1" applyProtection="1">
      <alignment horizontal="left" vertical="center" shrinkToFit="1"/>
      <protection locked="0"/>
    </xf>
    <xf numFmtId="0" fontId="0" fillId="0" borderId="49" xfId="0" applyBorder="1" applyAlignment="1" applyProtection="1">
      <alignment horizontal="left" vertical="center" shrinkToFit="1"/>
      <protection locked="0"/>
    </xf>
    <xf numFmtId="0" fontId="0" fillId="0" borderId="50" xfId="0" applyBorder="1" applyAlignment="1" applyProtection="1">
      <alignment horizontal="center" vertical="center" shrinkToFit="1"/>
      <protection locked="0"/>
    </xf>
    <xf numFmtId="0" fontId="0" fillId="0" borderId="23" xfId="0" applyBorder="1" applyAlignment="1" applyProtection="1">
      <alignment vertical="center"/>
      <protection locked="0"/>
    </xf>
    <xf numFmtId="0" fontId="0" fillId="7" borderId="10" xfId="61" applyFont="1" applyFill="1" applyBorder="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http://jua-web.org/wp/tournament/section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0</xdr:row>
      <xdr:rowOff>76200</xdr:rowOff>
    </xdr:from>
    <xdr:to>
      <xdr:col>19</xdr:col>
      <xdr:colOff>66675</xdr:colOff>
      <xdr:row>19</xdr:row>
      <xdr:rowOff>95250</xdr:rowOff>
    </xdr:to>
    <xdr:sp>
      <xdr:nvSpPr>
        <xdr:cNvPr id="1" name="テキスト ボックス 2"/>
        <xdr:cNvSpPr txBox="1">
          <a:spLocks noChangeArrowheads="1"/>
        </xdr:cNvSpPr>
      </xdr:nvSpPr>
      <xdr:spPr>
        <a:xfrm>
          <a:off x="6381750" y="76200"/>
          <a:ext cx="4857750" cy="4171950"/>
        </a:xfrm>
        <a:prstGeom prst="rect">
          <a:avLst/>
        </a:prstGeom>
        <a:solidFill>
          <a:srgbClr val="FFFF00"/>
        </a:solidFill>
        <a:ln w="57150" cmpd="sng">
          <a:solidFill>
            <a:srgbClr val="7030A0"/>
          </a:solidFill>
          <a:headEnd type="none"/>
          <a:tailEnd type="none"/>
        </a:ln>
      </xdr:spPr>
      <xdr:txBody>
        <a:bodyPr vertOverflow="clip" wrap="square"/>
        <a:p>
          <a:pPr algn="l">
            <a:defRPr/>
          </a:pPr>
          <a:r>
            <a:rPr lang="en-US" cap="none" sz="1200" b="1" i="0" u="none" baseline="0">
              <a:solidFill>
                <a:srgbClr val="000000"/>
              </a:solidFill>
              <a:latin typeface="メイリオ"/>
              <a:ea typeface="メイリオ"/>
              <a:cs typeface="メイリオ"/>
            </a:rPr>
            <a:t>申込みの流れ</a:t>
          </a:r>
          <a:r>
            <a:rPr lang="en-US" cap="none" sz="1200" b="1" i="0" u="none" baseline="0">
              <a:solidFill>
                <a:srgbClr val="000000"/>
              </a:solidFill>
              <a:latin typeface="Arial Black"/>
              <a:ea typeface="Arial Black"/>
              <a:cs typeface="Arial Black"/>
            </a:rPr>
            <a:t>
</a:t>
          </a:r>
          <a:r>
            <a:rPr lang="en-US" cap="none" sz="1200" b="1" i="0" u="none" baseline="0">
              <a:solidFill>
                <a:srgbClr val="000000"/>
              </a:solidFill>
              <a:latin typeface="Arial Black"/>
              <a:ea typeface="Arial Black"/>
              <a:cs typeface="Arial Black"/>
            </a:rPr>
            <a:t>
</a:t>
          </a:r>
          <a:r>
            <a:rPr lang="en-US" cap="none" sz="1200" b="1" i="0" u="none" baseline="0">
              <a:solidFill>
                <a:srgbClr val="000000"/>
              </a:solidFill>
              <a:latin typeface="メイリオ"/>
              <a:ea typeface="メイリオ"/>
              <a:cs typeface="メイリオ"/>
            </a:rPr>
            <a:t>①予選申込</a:t>
          </a:r>
          <a:r>
            <a:rPr lang="en-US" cap="none" sz="1200" b="1" i="0" u="none" baseline="0">
              <a:solidFill>
                <a:srgbClr val="000000"/>
              </a:solidFill>
              <a:latin typeface="Arial Black"/>
              <a:ea typeface="Arial Black"/>
              <a:cs typeface="Arial Black"/>
            </a:rPr>
            <a:t>
</a:t>
          </a:r>
          <a:r>
            <a:rPr lang="en-US" cap="none" sz="1200" b="1" i="0" u="none" baseline="0">
              <a:solidFill>
                <a:srgbClr val="000000"/>
              </a:solidFill>
              <a:latin typeface="メイリオ"/>
              <a:ea typeface="メイリオ"/>
              <a:cs typeface="メイリオ"/>
            </a:rPr>
            <a:t>　　黄色のシート（</a:t>
          </a:r>
          <a:r>
            <a:rPr lang="en-US" cap="none" sz="1200" b="1" i="0" u="none" baseline="0">
              <a:solidFill>
                <a:srgbClr val="000000"/>
              </a:solidFill>
              <a:latin typeface="Arial Black"/>
              <a:ea typeface="Arial Black"/>
              <a:cs typeface="Arial Black"/>
            </a:rPr>
            <a:t>TOP</a:t>
          </a:r>
          <a:r>
            <a:rPr lang="en-US" cap="none" sz="1200" b="1" i="0" u="none" baseline="0">
              <a:solidFill>
                <a:srgbClr val="000000"/>
              </a:solidFill>
              <a:latin typeface="メイリオ"/>
              <a:ea typeface="メイリオ"/>
              <a:cs typeface="メイリオ"/>
            </a:rPr>
            <a:t>・ペア・グループ）の白枠内を入力し送信下さい。</a:t>
          </a:r>
          <a:r>
            <a:rPr lang="en-US" cap="none" sz="1200" b="1" i="0" u="none" baseline="0">
              <a:solidFill>
                <a:srgbClr val="000000"/>
              </a:solidFill>
              <a:latin typeface="Arial Black"/>
              <a:ea typeface="Arial Black"/>
              <a:cs typeface="Arial Black"/>
            </a:rPr>
            <a:t>
</a:t>
          </a:r>
          <a:r>
            <a:rPr lang="en-US" cap="none" sz="1200" b="1" i="0" u="none" baseline="0">
              <a:solidFill>
                <a:srgbClr val="000000"/>
              </a:solidFill>
              <a:latin typeface="Arial Black"/>
              <a:ea typeface="Arial Black"/>
              <a:cs typeface="Arial Black"/>
            </a:rPr>
            <a:t>
</a:t>
          </a:r>
          <a:r>
            <a:rPr lang="en-US" cap="none" sz="1200" b="1" i="0" u="none" baseline="0">
              <a:solidFill>
                <a:srgbClr val="000000"/>
              </a:solidFill>
              <a:latin typeface="メイリオ"/>
              <a:ea typeface="メイリオ"/>
              <a:cs typeface="メイリオ"/>
            </a:rPr>
            <a:t>　　</a:t>
          </a:r>
          <a:r>
            <a:rPr lang="en-US" cap="none" sz="1200" b="1" i="0" u="none" baseline="0">
              <a:solidFill>
                <a:srgbClr val="000000"/>
              </a:solidFill>
              <a:latin typeface="Arial Black"/>
              <a:ea typeface="Arial Black"/>
              <a:cs typeface="Arial Black"/>
            </a:rPr>
            <a:t>※</a:t>
          </a:r>
          <a:r>
            <a:rPr lang="en-US" cap="none" sz="1200" b="1" i="0" u="none" baseline="0">
              <a:solidFill>
                <a:srgbClr val="000000"/>
              </a:solidFill>
              <a:latin typeface="メイリオ"/>
              <a:ea typeface="メイリオ"/>
              <a:cs typeface="メイリオ"/>
            </a:rPr>
            <a:t>予選料金（ブルーシート）は、予選料金の算出にご活用ください。</a:t>
          </a:r>
          <a:r>
            <a:rPr lang="en-US" cap="none" sz="1200" b="1" i="0" u="none" baseline="0">
              <a:solidFill>
                <a:srgbClr val="000000"/>
              </a:solidFill>
              <a:latin typeface="Arial Black"/>
              <a:ea typeface="Arial Black"/>
              <a:cs typeface="Arial Black"/>
            </a:rPr>
            <a:t>
</a:t>
          </a:r>
          <a:r>
            <a:rPr lang="en-US" cap="none" sz="1200" b="1" i="0" u="none" baseline="0">
              <a:solidFill>
                <a:srgbClr val="000000"/>
              </a:solidFill>
              <a:latin typeface="メイリオ"/>
              <a:ea typeface="メイリオ"/>
              <a:cs typeface="メイリオ"/>
            </a:rPr>
            <a:t>　　</a:t>
          </a:r>
          <a:r>
            <a:rPr lang="en-US" cap="none" sz="1200" b="1" i="0" u="none" baseline="0">
              <a:solidFill>
                <a:srgbClr val="000000"/>
              </a:solidFill>
              <a:latin typeface="Arial Black"/>
              <a:ea typeface="Arial Black"/>
              <a:cs typeface="Arial Black"/>
            </a:rPr>
            <a:t>※</a:t>
          </a:r>
          <a:r>
            <a:rPr lang="en-US" cap="none" sz="1200" b="1" i="0" u="none" baseline="0">
              <a:solidFill>
                <a:srgbClr val="000000"/>
              </a:solidFill>
              <a:latin typeface="メイリオ"/>
              <a:ea typeface="メイリオ"/>
              <a:cs typeface="メイリオ"/>
            </a:rPr>
            <a:t>その他のシートは、予選時では使用しないでください。</a:t>
          </a:r>
          <a:r>
            <a:rPr lang="en-US" cap="none" sz="1200" b="1" i="0" u="none" baseline="0">
              <a:solidFill>
                <a:srgbClr val="000000"/>
              </a:solidFill>
              <a:latin typeface="Arial Black"/>
              <a:ea typeface="Arial Black"/>
              <a:cs typeface="Arial Black"/>
            </a:rPr>
            <a:t>
</a:t>
          </a:r>
          <a:r>
            <a:rPr lang="en-US" cap="none" sz="1200" b="1" i="0" u="none" baseline="0">
              <a:solidFill>
                <a:srgbClr val="000000"/>
              </a:solidFill>
              <a:latin typeface="メイリオ"/>
              <a:ea typeface="メイリオ"/>
              <a:cs typeface="メイリオ"/>
            </a:rPr>
            <a:t>　　</a:t>
          </a:r>
          <a:r>
            <a:rPr lang="en-US" cap="none" sz="1200" b="1" i="0" u="none" baseline="0">
              <a:solidFill>
                <a:srgbClr val="000000"/>
              </a:solidFill>
              <a:latin typeface="Arial Black"/>
              <a:ea typeface="Arial Black"/>
              <a:cs typeface="Arial Black"/>
            </a:rPr>
            <a:t>※</a:t>
          </a:r>
          <a:r>
            <a:rPr lang="en-US" cap="none" sz="1200" b="1" i="0" u="none" baseline="0">
              <a:solidFill>
                <a:srgbClr val="000000"/>
              </a:solidFill>
              <a:latin typeface="メイリオ"/>
              <a:ea typeface="メイリオ"/>
              <a:cs typeface="メイリオ"/>
            </a:rPr>
            <a:t>グレーのシートは入力不可（本部専用シートです）</a:t>
          </a:r>
          <a:r>
            <a:rPr lang="en-US" cap="none" sz="1200" b="1" i="0" u="none" baseline="0">
              <a:solidFill>
                <a:srgbClr val="000000"/>
              </a:solidFill>
              <a:latin typeface="Arial Black"/>
              <a:ea typeface="Arial Black"/>
              <a:cs typeface="Arial Black"/>
            </a:rPr>
            <a:t>
</a:t>
          </a:r>
          <a:r>
            <a:rPr lang="en-US" cap="none" sz="1200" b="1" i="0" u="none" baseline="0">
              <a:solidFill>
                <a:srgbClr val="000000"/>
              </a:solidFill>
              <a:latin typeface="Arial Black"/>
              <a:ea typeface="Arial Black"/>
              <a:cs typeface="Arial Black"/>
            </a:rPr>
            <a:t>
</a:t>
          </a:r>
          <a:r>
            <a:rPr lang="en-US" cap="none" sz="1200" b="1" i="0" u="none" baseline="0">
              <a:solidFill>
                <a:srgbClr val="000000"/>
              </a:solidFill>
              <a:latin typeface="メイリオ"/>
              <a:ea typeface="メイリオ"/>
              <a:cs typeface="メイリオ"/>
            </a:rPr>
            <a:t>②本選申込</a:t>
          </a:r>
          <a:r>
            <a:rPr lang="en-US" cap="none" sz="1200" b="1" i="0" u="none" baseline="0">
              <a:solidFill>
                <a:srgbClr val="000000"/>
              </a:solidFill>
              <a:latin typeface="Arial Black"/>
              <a:ea typeface="Arial Black"/>
              <a:cs typeface="Arial Black"/>
            </a:rPr>
            <a:t>
</a:t>
          </a:r>
          <a:r>
            <a:rPr lang="en-US" cap="none" sz="1200" b="1" i="0" u="none" baseline="0">
              <a:solidFill>
                <a:srgbClr val="000000"/>
              </a:solidFill>
              <a:latin typeface="メイリオ"/>
              <a:ea typeface="メイリオ"/>
              <a:cs typeface="メイリオ"/>
            </a:rPr>
            <a:t>　　予選結果発表後、黄色のシート（ペア・グループ）の白枠内を書換え、</a:t>
          </a:r>
          <a:r>
            <a:rPr lang="en-US" cap="none" sz="1200" b="1" i="0" u="none" baseline="0">
              <a:solidFill>
                <a:srgbClr val="000000"/>
              </a:solidFill>
              <a:latin typeface="Arial Black"/>
              <a:ea typeface="Arial Black"/>
              <a:cs typeface="Arial Black"/>
            </a:rPr>
            <a:t>
</a:t>
          </a:r>
          <a:r>
            <a:rPr lang="en-US" cap="none" sz="1200" b="1" i="0" u="none" baseline="0">
              <a:solidFill>
                <a:srgbClr val="000000"/>
              </a:solidFill>
              <a:latin typeface="メイリオ"/>
              <a:ea typeface="メイリオ"/>
              <a:cs typeface="メイリオ"/>
            </a:rPr>
            <a:t>　　本選料金確認票（ブルーシート）を記入し、送信してください。</a:t>
          </a:r>
          <a:r>
            <a:rPr lang="en-US" cap="none" sz="1200" b="1" i="0" u="none" baseline="0">
              <a:solidFill>
                <a:srgbClr val="000000"/>
              </a:solidFill>
              <a:latin typeface="Arial Black"/>
              <a:ea typeface="Arial Black"/>
              <a:cs typeface="Arial Black"/>
            </a:rPr>
            <a:t>
</a:t>
          </a:r>
          <a:r>
            <a:rPr lang="en-US" cap="none" sz="1200" b="1" i="0" u="none" baseline="0">
              <a:solidFill>
                <a:srgbClr val="000000"/>
              </a:solidFill>
              <a:latin typeface="Arial Black"/>
              <a:ea typeface="Arial Black"/>
              <a:cs typeface="Arial Black"/>
            </a:rPr>
            <a:t>
</a:t>
          </a:r>
          <a:r>
            <a:rPr lang="en-US" cap="none" sz="1200" b="1" i="0" u="none" baseline="0">
              <a:solidFill>
                <a:srgbClr val="000000"/>
              </a:solidFill>
              <a:latin typeface="メイリオ"/>
              <a:ea typeface="メイリオ"/>
              <a:cs typeface="メイリオ"/>
            </a:rPr>
            <a:t>　　</a:t>
          </a:r>
          <a:r>
            <a:rPr lang="en-US" cap="none" sz="1200" b="1" i="0" u="none" baseline="0">
              <a:solidFill>
                <a:srgbClr val="000000"/>
              </a:solidFill>
              <a:latin typeface="Arial Black"/>
              <a:ea typeface="Arial Black"/>
              <a:cs typeface="Arial Black"/>
            </a:rPr>
            <a:t>※</a:t>
          </a:r>
          <a:r>
            <a:rPr lang="en-US" cap="none" sz="1200" b="1" i="0" u="none" baseline="0">
              <a:solidFill>
                <a:srgbClr val="000000"/>
              </a:solidFill>
              <a:latin typeface="メイリオ"/>
              <a:ea typeface="メイリオ"/>
              <a:cs typeface="メイリオ"/>
            </a:rPr>
            <a:t>グレーのシートは入力不可（本部専用シートです）</a:t>
          </a:r>
          <a:r>
            <a:rPr lang="en-US" cap="none" sz="1200" b="1" i="0" u="none" baseline="0">
              <a:solidFill>
                <a:srgbClr val="000000"/>
              </a:solidFill>
              <a:latin typeface="Arial Black"/>
              <a:ea typeface="Arial Black"/>
              <a:cs typeface="Arial Black"/>
            </a:rPr>
            <a:t>
</a:t>
          </a:r>
        </a:p>
      </xdr:txBody>
    </xdr:sp>
    <xdr:clientData/>
  </xdr:twoCellAnchor>
  <xdr:twoCellAnchor>
    <xdr:from>
      <xdr:col>11</xdr:col>
      <xdr:colOff>19050</xdr:colOff>
      <xdr:row>20</xdr:row>
      <xdr:rowOff>28575</xdr:rowOff>
    </xdr:from>
    <xdr:to>
      <xdr:col>19</xdr:col>
      <xdr:colOff>76200</xdr:colOff>
      <xdr:row>25</xdr:row>
      <xdr:rowOff>171450</xdr:rowOff>
    </xdr:to>
    <xdr:sp>
      <xdr:nvSpPr>
        <xdr:cNvPr id="2" name="テキスト ボックス 3"/>
        <xdr:cNvSpPr txBox="1">
          <a:spLocks noChangeArrowheads="1"/>
        </xdr:cNvSpPr>
      </xdr:nvSpPr>
      <xdr:spPr>
        <a:xfrm>
          <a:off x="6391275" y="4543425"/>
          <a:ext cx="4857750" cy="1209675"/>
        </a:xfrm>
        <a:prstGeom prst="rect">
          <a:avLst/>
        </a:prstGeom>
        <a:solidFill>
          <a:srgbClr val="00B0F0"/>
        </a:solidFill>
        <a:ln w="57150" cmpd="sng">
          <a:solidFill>
            <a:srgbClr val="7030A0"/>
          </a:solidFill>
          <a:headEnd type="none"/>
          <a:tailEnd type="none"/>
        </a:ln>
      </xdr:spPr>
      <xdr:txBody>
        <a:bodyPr vertOverflow="clip" wrap="square"/>
        <a:p>
          <a:pPr algn="l">
            <a:defRPr/>
          </a:pPr>
          <a:r>
            <a:rPr lang="en-US" cap="none" sz="1200" b="1" i="0" u="none" baseline="0">
              <a:solidFill>
                <a:srgbClr val="FFFF00"/>
              </a:solidFill>
              <a:latin typeface="メイリオ"/>
              <a:ea typeface="メイリオ"/>
              <a:cs typeface="メイリオ"/>
            </a:rPr>
            <a:t>大会記念タオル・</a:t>
          </a:r>
          <a:r>
            <a:rPr lang="en-US" cap="none" sz="1200" b="1" i="0" u="none" baseline="0">
              <a:solidFill>
                <a:srgbClr val="FFFF00"/>
              </a:solidFill>
              <a:latin typeface="Arial Black"/>
              <a:ea typeface="Arial Black"/>
              <a:cs typeface="Arial Black"/>
            </a:rPr>
            <a:t>T</a:t>
          </a:r>
          <a:r>
            <a:rPr lang="en-US" cap="none" sz="1200" b="1" i="0" u="none" baseline="0">
              <a:solidFill>
                <a:srgbClr val="FFFF00"/>
              </a:solidFill>
              <a:latin typeface="メイリオ"/>
              <a:ea typeface="メイリオ"/>
              <a:cs typeface="メイリオ"/>
            </a:rPr>
            <a:t>シャツの申込みについて</a:t>
          </a:r>
          <a:r>
            <a:rPr lang="en-US" cap="none" sz="1200" b="1" i="0" u="none" baseline="0">
              <a:solidFill>
                <a:srgbClr val="FFFF00"/>
              </a:solidFill>
              <a:latin typeface="Arial Black"/>
              <a:ea typeface="Arial Black"/>
              <a:cs typeface="Arial Black"/>
            </a:rPr>
            <a:t>
</a:t>
          </a:r>
          <a:r>
            <a:rPr lang="en-US" cap="none" sz="1200" b="1" i="0" u="none" baseline="0">
              <a:solidFill>
                <a:srgbClr val="000000"/>
              </a:solidFill>
              <a:latin typeface="メイリオ"/>
              <a:ea typeface="メイリオ"/>
              <a:cs typeface="メイリオ"/>
            </a:rPr>
            <a:t>ご希望の方は「本選料金表」内に、入力箇所がございますので、</a:t>
          </a:r>
          <a:r>
            <a:rPr lang="en-US" cap="none" sz="1200" b="1" i="0" u="none" baseline="0">
              <a:solidFill>
                <a:srgbClr val="000000"/>
              </a:solidFill>
              <a:latin typeface="Arial Black"/>
              <a:ea typeface="Arial Black"/>
              <a:cs typeface="Arial Black"/>
            </a:rPr>
            <a:t>11</a:t>
          </a:r>
          <a:r>
            <a:rPr lang="en-US" cap="none" sz="1200" b="1" i="0" u="none" baseline="0">
              <a:solidFill>
                <a:srgbClr val="000000"/>
              </a:solidFill>
              <a:latin typeface="メイリオ"/>
              <a:ea typeface="メイリオ"/>
              <a:cs typeface="メイリオ"/>
            </a:rPr>
            <a:t>月</a:t>
          </a:r>
          <a:r>
            <a:rPr lang="en-US" cap="none" sz="1200" b="1" i="0" u="none" baseline="0">
              <a:solidFill>
                <a:srgbClr val="000000"/>
              </a:solidFill>
              <a:latin typeface="Arial Black"/>
              <a:ea typeface="Arial Black"/>
              <a:cs typeface="Arial Black"/>
            </a:rPr>
            <a:t>29</a:t>
          </a:r>
          <a:r>
            <a:rPr lang="en-US" cap="none" sz="1200" b="1" i="0" u="none" baseline="0">
              <a:solidFill>
                <a:srgbClr val="000000"/>
              </a:solidFill>
              <a:latin typeface="メイリオ"/>
              <a:ea typeface="メイリオ"/>
              <a:cs typeface="メイリオ"/>
            </a:rPr>
            <a:t>日迄（予選受付締切り迄）に併せてお申し込みください。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6</xdr:row>
      <xdr:rowOff>66675</xdr:rowOff>
    </xdr:from>
    <xdr:to>
      <xdr:col>16</xdr:col>
      <xdr:colOff>333375</xdr:colOff>
      <xdr:row>15</xdr:row>
      <xdr:rowOff>104775</xdr:rowOff>
    </xdr:to>
    <xdr:sp>
      <xdr:nvSpPr>
        <xdr:cNvPr id="1" name="テキスト ボックス 1">
          <a:hlinkClick r:id="rId1"/>
        </xdr:cNvPr>
        <xdr:cNvSpPr txBox="1">
          <a:spLocks noChangeArrowheads="1"/>
        </xdr:cNvSpPr>
      </xdr:nvSpPr>
      <xdr:spPr>
        <a:xfrm>
          <a:off x="9848850" y="2038350"/>
          <a:ext cx="3209925" cy="2266950"/>
        </a:xfrm>
        <a:prstGeom prst="rect">
          <a:avLst/>
        </a:prstGeom>
        <a:solidFill>
          <a:srgbClr val="4472C4"/>
        </a:solidFill>
        <a:ln w="76200" cmpd="sng">
          <a:solidFill>
            <a:srgbClr val="FFFF00"/>
          </a:solidFill>
          <a:headEnd type="none"/>
          <a:tailEnd type="none"/>
        </a:ln>
      </xdr:spPr>
      <xdr:txBody>
        <a:bodyPr vertOverflow="clip" wrap="square"/>
        <a:p>
          <a:pPr algn="l">
            <a:defRPr/>
          </a:pPr>
          <a:r>
            <a:rPr lang="en-US" cap="none" sz="1400" b="1" i="0" u="none" baseline="0">
              <a:solidFill>
                <a:srgbClr val="FFFFFF"/>
              </a:solidFill>
              <a:latin typeface="メイリオ"/>
              <a:ea typeface="メイリオ"/>
              <a:cs typeface="メイリオ"/>
            </a:rPr>
            <a:t>ペア演技は技術の規定及び制限があります。</a:t>
          </a:r>
          <a:r>
            <a:rPr lang="en-US" cap="none" sz="1400" b="1" i="0" u="none" baseline="0">
              <a:solidFill>
                <a:srgbClr val="FFFFFF"/>
              </a:solidFill>
              <a:latin typeface="メイリオ"/>
              <a:ea typeface="メイリオ"/>
              <a:cs typeface="メイリオ"/>
            </a:rPr>
            <a:t>
</a:t>
          </a:r>
          <a:r>
            <a:rPr lang="en-US" cap="none" sz="1400" b="1" i="0" u="none" baseline="0">
              <a:solidFill>
                <a:srgbClr val="FFFFFF"/>
              </a:solidFill>
              <a:latin typeface="メイリオ"/>
              <a:ea typeface="メイリオ"/>
              <a:cs typeface="メイリオ"/>
            </a:rPr>
            <a:t>（本選出場時のみ）</a:t>
          </a:r>
          <a:r>
            <a:rPr lang="en-US" cap="none" sz="1400" b="1" i="0" u="none" baseline="0">
              <a:solidFill>
                <a:srgbClr val="FFFFFF"/>
              </a:solidFill>
              <a:latin typeface="メイリオ"/>
              <a:ea typeface="メイリオ"/>
              <a:cs typeface="メイリオ"/>
            </a:rPr>
            <a:t>
</a:t>
          </a:r>
          <a:r>
            <a:rPr lang="en-US" cap="none" sz="1400" b="1" i="0" u="none" baseline="0">
              <a:solidFill>
                <a:srgbClr val="FFFFFF"/>
              </a:solidFill>
              <a:latin typeface="メイリオ"/>
              <a:ea typeface="メイリオ"/>
              <a:cs typeface="メイリオ"/>
            </a:rPr>
            <a:t>必ずルールを協会</a:t>
          </a:r>
          <a:r>
            <a:rPr lang="en-US" cap="none" sz="1400" b="1" i="0" u="none" baseline="0">
              <a:solidFill>
                <a:srgbClr val="FFFFFF"/>
              </a:solidFill>
              <a:latin typeface="メイリオ"/>
              <a:ea typeface="メイリオ"/>
              <a:cs typeface="メイリオ"/>
            </a:rPr>
            <a:t>HP</a:t>
          </a:r>
          <a:r>
            <a:rPr lang="en-US" cap="none" sz="1400" b="1" i="0" u="none" baseline="0">
              <a:solidFill>
                <a:srgbClr val="FFFFFF"/>
              </a:solidFill>
              <a:latin typeface="メイリオ"/>
              <a:ea typeface="メイリオ"/>
              <a:cs typeface="メイリオ"/>
            </a:rPr>
            <a:t>にてご確認いただき、ご理解の上お申し込みください。</a:t>
          </a:r>
          <a:r>
            <a:rPr lang="en-US" cap="none" sz="1400" b="1" i="0" u="none" baseline="0">
              <a:solidFill>
                <a:srgbClr val="FFFFFF"/>
              </a:solidFill>
              <a:latin typeface="メイリオ"/>
              <a:ea typeface="メイリオ"/>
              <a:cs typeface="メイリオ"/>
            </a:rPr>
            <a:t>
</a:t>
          </a:r>
          <a:r>
            <a:rPr lang="en-US" cap="none" sz="1400" b="1" i="0" u="none" baseline="0">
              <a:solidFill>
                <a:srgbClr val="FFFF00"/>
              </a:solidFill>
              <a:latin typeface="メイリオ"/>
              <a:ea typeface="メイリオ"/>
              <a:cs typeface="メイリオ"/>
            </a:rPr>
            <a:t>協会</a:t>
          </a:r>
          <a:r>
            <a:rPr lang="en-US" cap="none" sz="1400" b="1" i="0" u="none" baseline="0">
              <a:solidFill>
                <a:srgbClr val="FFFF00"/>
              </a:solidFill>
              <a:latin typeface="メイリオ"/>
              <a:ea typeface="メイリオ"/>
              <a:cs typeface="メイリオ"/>
            </a:rPr>
            <a:t>HP</a:t>
          </a:r>
          <a:r>
            <a:rPr lang="en-US" cap="none" sz="1400" b="1" i="0" u="none" baseline="0">
              <a:solidFill>
                <a:srgbClr val="FFFFFF"/>
              </a:solidFill>
              <a:latin typeface="メイリオ"/>
              <a:ea typeface="メイリオ"/>
              <a:cs typeface="メイリオ"/>
            </a:rPr>
            <a:t>（</a:t>
          </a:r>
          <a:r>
            <a:rPr lang="en-US" cap="none" sz="1200" b="1" i="0" u="none" baseline="0">
              <a:solidFill>
                <a:srgbClr val="FFFFFF"/>
              </a:solidFill>
              <a:latin typeface="メイリオ"/>
              <a:ea typeface="メイリオ"/>
              <a:cs typeface="メイリオ"/>
            </a:rPr>
            <a:t>国内競技細則をご参照ください</a:t>
          </a:r>
          <a:r>
            <a:rPr lang="en-US" cap="none" sz="1400" b="1" i="0" u="none" baseline="0">
              <a:solidFill>
                <a:srgbClr val="FFFFFF"/>
              </a:solidFill>
              <a:latin typeface="メイリオ"/>
              <a:ea typeface="メイリオ"/>
              <a:cs typeface="メイリオ"/>
            </a:rPr>
            <a:t>）</a:t>
          </a:r>
          <a:r>
            <a:rPr lang="en-US" cap="none" sz="1400" b="1" i="0" u="none" baseline="0">
              <a:solidFill>
                <a:srgbClr val="FFFFFF"/>
              </a:solidFill>
              <a:latin typeface="メイリオ"/>
              <a:ea typeface="メイリオ"/>
              <a:cs typeface="メイリオ"/>
            </a:rPr>
            <a:t>
</a:t>
          </a:r>
          <a:r>
            <a:rPr lang="en-US" cap="none" sz="1100" b="1" i="0" u="none" baseline="0">
              <a:solidFill>
                <a:srgbClr val="FFCC00"/>
              </a:solidFill>
              <a:latin typeface="メイリオ"/>
              <a:ea typeface="メイリオ"/>
              <a:cs typeface="メイリオ"/>
            </a:rPr>
            <a:t>技術の申請は大会一週間前までに「ペア技術申請」シートを入力し、提出してください</a:t>
          </a:r>
          <a:r>
            <a:rPr lang="en-US" cap="none" sz="1100" b="1" i="0" u="none" baseline="0">
              <a:solidFill>
                <a:srgbClr val="FFCC00"/>
              </a:solidFill>
              <a:latin typeface="メイリオ"/>
              <a:ea typeface="メイリオ"/>
              <a:cs typeface="メイリオ"/>
            </a:rPr>
            <a:t>
</a:t>
          </a:r>
        </a:p>
      </xdr:txBody>
    </xdr:sp>
    <xdr:clientData/>
  </xdr:twoCellAnchor>
  <xdr:twoCellAnchor>
    <xdr:from>
      <xdr:col>2</xdr:col>
      <xdr:colOff>676275</xdr:colOff>
      <xdr:row>2</xdr:row>
      <xdr:rowOff>47625</xdr:rowOff>
    </xdr:from>
    <xdr:to>
      <xdr:col>8</xdr:col>
      <xdr:colOff>762000</xdr:colOff>
      <xdr:row>3</xdr:row>
      <xdr:rowOff>85725</xdr:rowOff>
    </xdr:to>
    <xdr:sp>
      <xdr:nvSpPr>
        <xdr:cNvPr id="2" name="テキスト ボックス 2"/>
        <xdr:cNvSpPr txBox="1">
          <a:spLocks noChangeArrowheads="1"/>
        </xdr:cNvSpPr>
      </xdr:nvSpPr>
      <xdr:spPr>
        <a:xfrm>
          <a:off x="1895475" y="657225"/>
          <a:ext cx="4962525" cy="390525"/>
        </a:xfrm>
        <a:prstGeom prst="rect">
          <a:avLst/>
        </a:prstGeom>
        <a:solidFill>
          <a:srgbClr val="FFFF00"/>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メイリオ"/>
              <a:ea typeface="メイリオ"/>
              <a:cs typeface="メイリオ"/>
            </a:rPr>
            <a:t>2020</a:t>
          </a:r>
          <a:r>
            <a:rPr lang="en-US" cap="none" sz="1100" b="1" i="0" u="none" baseline="0">
              <a:solidFill>
                <a:srgbClr val="FF0000"/>
              </a:solidFill>
              <a:latin typeface="メイリオ"/>
              <a:ea typeface="メイリオ"/>
              <a:cs typeface="メイリオ"/>
            </a:rPr>
            <a:t>年度大会は　ペア演技へのエントリーは各クラス</a:t>
          </a:r>
          <a:r>
            <a:rPr lang="en-US" cap="none" sz="1100" b="1" i="0" u="none" baseline="0">
              <a:solidFill>
                <a:srgbClr val="FF0000"/>
              </a:solidFill>
              <a:latin typeface="メイリオ"/>
              <a:ea typeface="メイリオ"/>
              <a:cs typeface="メイリオ"/>
            </a:rPr>
            <a:t>2</a:t>
          </a:r>
          <a:r>
            <a:rPr lang="en-US" cap="none" sz="1100" b="1" i="0" u="none" baseline="0">
              <a:solidFill>
                <a:srgbClr val="FF0000"/>
              </a:solidFill>
              <a:latin typeface="メイリオ"/>
              <a:ea typeface="メイリオ"/>
              <a:cs typeface="メイリオ"/>
            </a:rPr>
            <a:t>組迄（シードを除く）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4</xdr:row>
      <xdr:rowOff>85725</xdr:rowOff>
    </xdr:from>
    <xdr:to>
      <xdr:col>15</xdr:col>
      <xdr:colOff>542925</xdr:colOff>
      <xdr:row>9</xdr:row>
      <xdr:rowOff>142875</xdr:rowOff>
    </xdr:to>
    <xdr:sp>
      <xdr:nvSpPr>
        <xdr:cNvPr id="1" name="正方形/長方形 1"/>
        <xdr:cNvSpPr>
          <a:spLocks/>
        </xdr:cNvSpPr>
      </xdr:nvSpPr>
      <xdr:spPr>
        <a:xfrm>
          <a:off x="5962650" y="1114425"/>
          <a:ext cx="3438525" cy="1104900"/>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sz="1400" b="1" i="0" u="none" baseline="0">
              <a:solidFill>
                <a:srgbClr val="FFFFFF"/>
              </a:solidFill>
              <a:latin typeface="Calibri"/>
              <a:ea typeface="Calibri"/>
              <a:cs typeface="Calibri"/>
            </a:rPr>
            <a:t>2020</a:t>
          </a:r>
          <a:r>
            <a:rPr lang="en-US" cap="none" sz="1400" b="1" i="0" u="none" baseline="0">
              <a:solidFill>
                <a:srgbClr val="FFFFFF"/>
              </a:solidFill>
            </a:rPr>
            <a:t>年度大会は各団体、クラス</a:t>
          </a:r>
          <a:r>
            <a:rPr lang="en-US" cap="none" sz="1400" b="1" i="0" u="none" baseline="0">
              <a:solidFill>
                <a:srgbClr val="FFFFFF"/>
              </a:solidFill>
              <a:latin typeface="Calibri"/>
              <a:ea typeface="Calibri"/>
              <a:cs typeface="Calibri"/>
            </a:rPr>
            <a:t>S</a:t>
          </a:r>
          <a:r>
            <a:rPr lang="en-US" cap="none" sz="1400" b="1" i="0" u="none" baseline="0">
              <a:solidFill>
                <a:srgbClr val="FFFFFF"/>
              </a:solidFill>
            </a:rPr>
            <a:t>・クラス</a:t>
          </a:r>
          <a:r>
            <a:rPr lang="en-US" cap="none" sz="1400" b="1" i="0" u="none" baseline="0">
              <a:solidFill>
                <a:srgbClr val="FFFFFF"/>
              </a:solidFill>
              <a:latin typeface="Calibri"/>
              <a:ea typeface="Calibri"/>
              <a:cs typeface="Calibri"/>
            </a:rPr>
            <a:t>L</a:t>
          </a:r>
          <a:r>
            <a:rPr lang="en-US" cap="none" sz="1400" b="1" i="0" u="none" baseline="0">
              <a:solidFill>
                <a:srgbClr val="FFFFFF"/>
              </a:solidFill>
            </a:rPr>
            <a:t>各</a:t>
          </a:r>
          <a:r>
            <a:rPr lang="en-US" cap="none" sz="1400" b="1" i="0" u="none" baseline="0">
              <a:solidFill>
                <a:srgbClr val="FFFFFF"/>
              </a:solidFill>
              <a:latin typeface="Calibri"/>
              <a:ea typeface="Calibri"/>
              <a:cs typeface="Calibri"/>
            </a:rPr>
            <a:t>1</a:t>
          </a:r>
          <a:r>
            <a:rPr lang="en-US" cap="none" sz="1400" b="1" i="0" u="none" baseline="0">
              <a:solidFill>
                <a:srgbClr val="FFFFFF"/>
              </a:solidFill>
            </a:rPr>
            <a:t>作品ずつ応募可能とする</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t>
          </a:r>
          <a:r>
            <a:rPr lang="en-US" cap="none" sz="1400" b="1" i="0" u="none" baseline="0">
              <a:solidFill>
                <a:srgbClr val="FFFFFF"/>
              </a:solidFill>
            </a:rPr>
            <a:t>今年度、大会前日の会場開放はありません。</a:t>
          </a:r>
        </a:p>
      </xdr:txBody>
    </xdr:sp>
    <xdr:clientData/>
  </xdr:twoCellAnchor>
  <xdr:twoCellAnchor>
    <xdr:from>
      <xdr:col>0</xdr:col>
      <xdr:colOff>123825</xdr:colOff>
      <xdr:row>66</xdr:row>
      <xdr:rowOff>104775</xdr:rowOff>
    </xdr:from>
    <xdr:to>
      <xdr:col>10</xdr:col>
      <xdr:colOff>295275</xdr:colOff>
      <xdr:row>83</xdr:row>
      <xdr:rowOff>123825</xdr:rowOff>
    </xdr:to>
    <xdr:sp>
      <xdr:nvSpPr>
        <xdr:cNvPr id="2" name="乗算記号 3"/>
        <xdr:cNvSpPr>
          <a:spLocks/>
        </xdr:cNvSpPr>
      </xdr:nvSpPr>
      <xdr:spPr>
        <a:xfrm>
          <a:off x="123825" y="15582900"/>
          <a:ext cx="6029325" cy="4095750"/>
        </a:xfrm>
        <a:custGeom>
          <a:pathLst>
            <a:path h="4095750" w="6877050">
              <a:moveTo>
                <a:pt x="1405233" y="1397524"/>
              </a:moveTo>
              <a:lnTo>
                <a:pt x="1898158" y="569870"/>
              </a:lnTo>
              <a:lnTo>
                <a:pt x="3438525" y="1487263"/>
              </a:lnTo>
              <a:lnTo>
                <a:pt x="4978892" y="569870"/>
              </a:lnTo>
              <a:lnTo>
                <a:pt x="5471817" y="1397524"/>
              </a:lnTo>
              <a:lnTo>
                <a:pt x="4379832" y="2047875"/>
              </a:lnTo>
              <a:lnTo>
                <a:pt x="5471817" y="2698226"/>
              </a:lnTo>
              <a:lnTo>
                <a:pt x="4978892" y="3525880"/>
              </a:lnTo>
              <a:lnTo>
                <a:pt x="3438525" y="2608487"/>
              </a:lnTo>
              <a:lnTo>
                <a:pt x="1898158" y="3525880"/>
              </a:lnTo>
              <a:lnTo>
                <a:pt x="1405233" y="2698226"/>
              </a:lnTo>
              <a:lnTo>
                <a:pt x="2497218" y="2047875"/>
              </a:lnTo>
              <a:lnTo>
                <a:pt x="1405233" y="1397524"/>
              </a:lnTo>
              <a:close/>
            </a:path>
          </a:pathLst>
        </a:custGeom>
        <a:solidFill>
          <a:srgbClr val="4472C4">
            <a:alpha val="50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9</xdr:row>
      <xdr:rowOff>142875</xdr:rowOff>
    </xdr:from>
    <xdr:to>
      <xdr:col>8</xdr:col>
      <xdr:colOff>161925</xdr:colOff>
      <xdr:row>13</xdr:row>
      <xdr:rowOff>57150</xdr:rowOff>
    </xdr:to>
    <xdr:sp>
      <xdr:nvSpPr>
        <xdr:cNvPr id="1" name="右矢印 1"/>
        <xdr:cNvSpPr>
          <a:spLocks/>
        </xdr:cNvSpPr>
      </xdr:nvSpPr>
      <xdr:spPr>
        <a:xfrm>
          <a:off x="4143375" y="2028825"/>
          <a:ext cx="533400" cy="638175"/>
        </a:xfrm>
        <a:prstGeom prst="rightArrow">
          <a:avLst>
            <a:gd name="adj" fmla="val 17777"/>
          </a:avLst>
        </a:prstGeom>
        <a:solidFill>
          <a:srgbClr val="FFFFFF"/>
        </a:solidFill>
        <a:ln w="1270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123825</xdr:colOff>
      <xdr:row>12</xdr:row>
      <xdr:rowOff>161925</xdr:rowOff>
    </xdr:from>
    <xdr:to>
      <xdr:col>10</xdr:col>
      <xdr:colOff>542925</xdr:colOff>
      <xdr:row>24</xdr:row>
      <xdr:rowOff>190500</xdr:rowOff>
    </xdr:to>
    <xdr:sp>
      <xdr:nvSpPr>
        <xdr:cNvPr id="2" name="テキスト ボックス 2"/>
        <xdr:cNvSpPr txBox="1">
          <a:spLocks noChangeArrowheads="1"/>
        </xdr:cNvSpPr>
      </xdr:nvSpPr>
      <xdr:spPr>
        <a:xfrm>
          <a:off x="4638675" y="2590800"/>
          <a:ext cx="1619250" cy="2171700"/>
        </a:xfrm>
        <a:prstGeom prst="rect">
          <a:avLst/>
        </a:prstGeom>
        <a:ln w="57150" cmpd="sng">
          <a:solidFill>
            <a:srgbClr val="FFFF00"/>
          </a:solidFill>
          <a:headEnd type="none"/>
          <a:tailEnd type="none"/>
        </a:ln>
      </xdr:spPr>
      <xdr:txBody>
        <a:bodyPr vertOverflow="clip" wrap="square"/>
        <a:p>
          <a:pPr algn="l">
            <a:defRPr/>
          </a:pPr>
          <a:r>
            <a:rPr lang="en-US" cap="none" sz="1100" b="1" i="0" u="none" baseline="0">
              <a:solidFill>
                <a:srgbClr val="FFFFFF"/>
              </a:solidFill>
              <a:latin typeface="BIZ UDPゴシック"/>
              <a:ea typeface="BIZ UDPゴシック"/>
              <a:cs typeface="BIZ UDPゴシック"/>
            </a:rPr>
            <a:t>バスの定員について</a:t>
          </a:r>
          <a:r>
            <a:rPr lang="en-US" cap="none" sz="1100" b="1" i="0" u="none" baseline="0">
              <a:solidFill>
                <a:srgbClr val="FFFFFF"/>
              </a:solidFill>
              <a:latin typeface="BIZ UDPゴシック"/>
              <a:ea typeface="BIZ UDPゴシック"/>
              <a:cs typeface="BIZ UDPゴシック"/>
            </a:rPr>
            <a:t>
</a:t>
          </a:r>
          <a:r>
            <a:rPr lang="en-US" cap="none" sz="1100" b="1" i="0" u="none" baseline="0">
              <a:solidFill>
                <a:srgbClr val="FFFFFF"/>
              </a:solidFill>
              <a:latin typeface="BIZ UDPゴシック"/>
              <a:ea typeface="BIZ UDPゴシック"/>
              <a:cs typeface="BIZ UDPゴシック"/>
            </a:rPr>
            <a:t>
</a:t>
          </a:r>
          <a:r>
            <a:rPr lang="en-US" cap="none" sz="1100" b="1" i="0" u="none" baseline="0">
              <a:solidFill>
                <a:srgbClr val="FFFFFF"/>
              </a:solidFill>
              <a:latin typeface="BIZ UDPゴシック"/>
              <a:ea typeface="BIZ UDPゴシック"/>
              <a:cs typeface="BIZ UDPゴシック"/>
            </a:rPr>
            <a:t>マイクロバス・・・</a:t>
          </a:r>
          <a:r>
            <a:rPr lang="en-US" cap="none" sz="1100" b="1" i="0" u="none" baseline="0">
              <a:solidFill>
                <a:srgbClr val="FFFFFF"/>
              </a:solidFill>
              <a:latin typeface="BIZ UDPゴシック"/>
              <a:ea typeface="BIZ UDPゴシック"/>
              <a:cs typeface="BIZ UDPゴシック"/>
            </a:rPr>
            <a:t>20</a:t>
          </a:r>
          <a:r>
            <a:rPr lang="en-US" cap="none" sz="1100" b="1" i="0" u="none" baseline="0">
              <a:solidFill>
                <a:srgbClr val="FFFFFF"/>
              </a:solidFill>
              <a:latin typeface="BIZ UDPゴシック"/>
              <a:ea typeface="BIZ UDPゴシック"/>
              <a:cs typeface="BIZ UDPゴシック"/>
            </a:rPr>
            <a:t>名迄</a:t>
          </a:r>
          <a:r>
            <a:rPr lang="en-US" cap="none" sz="1100" b="1" i="0" u="none" baseline="0">
              <a:solidFill>
                <a:srgbClr val="FFFFFF"/>
              </a:solidFill>
              <a:latin typeface="BIZ UDPゴシック"/>
              <a:ea typeface="BIZ UDPゴシック"/>
              <a:cs typeface="BIZ UDPゴシック"/>
            </a:rPr>
            <a:t>
</a:t>
          </a:r>
          <a:r>
            <a:rPr lang="en-US" cap="none" sz="1100" b="1" i="0" u="none" baseline="0">
              <a:solidFill>
                <a:srgbClr val="FFFFFF"/>
              </a:solidFill>
              <a:latin typeface="BIZ UDPゴシック"/>
              <a:ea typeface="BIZ UDPゴシック"/>
              <a:cs typeface="BIZ UDPゴシック"/>
            </a:rPr>
            <a:t>小型バス・・・</a:t>
          </a:r>
          <a:r>
            <a:rPr lang="en-US" cap="none" sz="1100" b="1" i="0" u="none" baseline="0">
              <a:solidFill>
                <a:srgbClr val="FFFFFF"/>
              </a:solidFill>
              <a:latin typeface="BIZ UDPゴシック"/>
              <a:ea typeface="BIZ UDPゴシック"/>
              <a:cs typeface="BIZ UDPゴシック"/>
            </a:rPr>
            <a:t>25</a:t>
          </a:r>
          <a:r>
            <a:rPr lang="en-US" cap="none" sz="1100" b="1" i="0" u="none" baseline="0">
              <a:solidFill>
                <a:srgbClr val="FFFFFF"/>
              </a:solidFill>
              <a:latin typeface="BIZ UDPゴシック"/>
              <a:ea typeface="BIZ UDPゴシック"/>
              <a:cs typeface="BIZ UDPゴシック"/>
            </a:rPr>
            <a:t>名迄</a:t>
          </a:r>
          <a:r>
            <a:rPr lang="en-US" cap="none" sz="1100" b="1" i="0" u="none" baseline="0">
              <a:solidFill>
                <a:srgbClr val="FFFFFF"/>
              </a:solidFill>
              <a:latin typeface="BIZ UDPゴシック"/>
              <a:ea typeface="BIZ UDPゴシック"/>
              <a:cs typeface="BIZ UDPゴシック"/>
            </a:rPr>
            <a:t>
</a:t>
          </a:r>
          <a:r>
            <a:rPr lang="en-US" cap="none" sz="1100" b="1" i="0" u="none" baseline="0">
              <a:solidFill>
                <a:srgbClr val="FFFFFF"/>
              </a:solidFill>
              <a:latin typeface="BIZ UDPゴシック"/>
              <a:ea typeface="BIZ UDPゴシック"/>
              <a:cs typeface="BIZ UDPゴシック"/>
            </a:rPr>
            <a:t>中型以上・・・</a:t>
          </a:r>
          <a:r>
            <a:rPr lang="en-US" cap="none" sz="1100" b="1" i="0" u="none" baseline="0">
              <a:solidFill>
                <a:srgbClr val="FFFFFF"/>
              </a:solidFill>
              <a:latin typeface="BIZ UDPゴシック"/>
              <a:ea typeface="BIZ UDPゴシック"/>
              <a:cs typeface="BIZ UDPゴシック"/>
            </a:rPr>
            <a:t>26</a:t>
          </a:r>
          <a:r>
            <a:rPr lang="en-US" cap="none" sz="1100" b="1" i="0" u="none" baseline="0">
              <a:solidFill>
                <a:srgbClr val="FFFFFF"/>
              </a:solidFill>
              <a:latin typeface="BIZ UDPゴシック"/>
              <a:ea typeface="BIZ UDPゴシック"/>
              <a:cs typeface="BIZ UDPゴシック"/>
            </a:rPr>
            <a:t>名以上</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506;&#12450;&#28436;&#25216;&#37096;&#38272;&#12288;&#25216;&#34899;&#30003;&#35531;&#12471;&#12540;&#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JUA確認用（入力不可）"/>
      <sheetName val="JUA用（入力不可）"/>
    </sheetNames>
    <sheetDataSet>
      <sheetData sheetId="2">
        <row r="2">
          <cell r="B2" t="str">
            <v>ST</v>
          </cell>
        </row>
        <row r="3">
          <cell r="B3" t="str">
            <v>A</v>
          </cell>
        </row>
        <row r="4">
          <cell r="B4" t="str">
            <v>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ikai@jua-web.org?subject=&#20840;&#26085;&#26412;&#65288;&#65328;&#12539;&#65319;&#65289;&#30003;&#36796;"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L28"/>
  <sheetViews>
    <sheetView tabSelected="1" zoomScalePageLayoutView="0" workbookViewId="0" topLeftCell="A1">
      <selection activeCell="B2" sqref="B2:J2"/>
    </sheetView>
  </sheetViews>
  <sheetFormatPr defaultColWidth="9.140625" defaultRowHeight="15"/>
  <cols>
    <col min="1" max="1" width="10.7109375" style="32" bestFit="1" customWidth="1"/>
    <col min="2" max="2" width="8.140625" style="32" bestFit="1" customWidth="1"/>
    <col min="3" max="3" width="10.7109375" style="32" customWidth="1"/>
    <col min="4" max="4" width="6.7109375" style="32" bestFit="1" customWidth="1"/>
    <col min="5" max="5" width="9.00390625" style="32" customWidth="1"/>
    <col min="6" max="6" width="5.28125" style="32" bestFit="1" customWidth="1"/>
    <col min="7" max="16384" width="9.00390625" style="32" customWidth="1"/>
  </cols>
  <sheetData>
    <row r="1" spans="1:11" ht="20.25">
      <c r="A1" s="189" t="s">
        <v>168</v>
      </c>
      <c r="B1" s="189"/>
      <c r="C1" s="189"/>
      <c r="D1" s="189"/>
      <c r="E1" s="189"/>
      <c r="F1" s="189"/>
      <c r="G1" s="189"/>
      <c r="H1" s="189"/>
      <c r="I1" s="189"/>
      <c r="J1" s="189"/>
      <c r="K1" s="62"/>
    </row>
    <row r="2" spans="1:11" ht="21">
      <c r="A2" s="84" t="s">
        <v>0</v>
      </c>
      <c r="B2" s="193"/>
      <c r="C2" s="193"/>
      <c r="D2" s="193"/>
      <c r="E2" s="193"/>
      <c r="F2" s="193"/>
      <c r="G2" s="193"/>
      <c r="H2" s="193"/>
      <c r="I2" s="193"/>
      <c r="J2" s="193"/>
      <c r="K2" s="62"/>
    </row>
    <row r="3" spans="1:11" ht="21">
      <c r="A3" s="84" t="s">
        <v>42</v>
      </c>
      <c r="B3" s="186">
        <f>PHONETIC(B2)</f>
      </c>
      <c r="C3" s="186"/>
      <c r="D3" s="186"/>
      <c r="E3" s="186"/>
      <c r="F3" s="186"/>
      <c r="G3" s="186"/>
      <c r="H3" s="186"/>
      <c r="I3" s="186"/>
      <c r="J3" s="186"/>
      <c r="K3" s="62"/>
    </row>
    <row r="4" spans="1:11" ht="13.5">
      <c r="A4" s="62"/>
      <c r="B4" s="62"/>
      <c r="C4" s="62"/>
      <c r="D4" s="62"/>
      <c r="E4" s="62"/>
      <c r="F4" s="62"/>
      <c r="G4" s="62"/>
      <c r="H4" s="62"/>
      <c r="I4" s="62"/>
      <c r="J4" s="62"/>
      <c r="K4" s="62"/>
    </row>
    <row r="5" spans="1:12" ht="13.5" customHeight="1" thickBot="1">
      <c r="A5" s="62"/>
      <c r="B5" s="168" t="s">
        <v>12</v>
      </c>
      <c r="C5" s="168"/>
      <c r="D5" s="168" t="s">
        <v>13</v>
      </c>
      <c r="E5" s="168"/>
      <c r="F5" s="62"/>
      <c r="G5" s="62"/>
      <c r="H5" s="62"/>
      <c r="I5" s="62"/>
      <c r="J5" s="62"/>
      <c r="K5" s="62"/>
      <c r="L5" s="85"/>
    </row>
    <row r="6" spans="1:11" ht="19.5" customHeight="1" thickBot="1">
      <c r="A6" s="62"/>
      <c r="B6" s="169"/>
      <c r="C6" s="170"/>
      <c r="D6" s="169"/>
      <c r="E6" s="170"/>
      <c r="F6" s="62"/>
      <c r="G6" s="65" t="s">
        <v>132</v>
      </c>
      <c r="H6" s="62"/>
      <c r="I6" s="62"/>
      <c r="J6" s="62"/>
      <c r="K6" s="62"/>
    </row>
    <row r="7" spans="1:11" ht="13.5">
      <c r="A7" s="86"/>
      <c r="B7" s="62"/>
      <c r="C7" s="62"/>
      <c r="D7" s="62"/>
      <c r="E7" s="62"/>
      <c r="F7" s="62"/>
      <c r="G7" s="62"/>
      <c r="H7" s="62"/>
      <c r="I7" s="62"/>
      <c r="J7" s="62"/>
      <c r="K7" s="62"/>
    </row>
    <row r="8" spans="1:11" ht="21">
      <c r="A8" s="180" t="s">
        <v>3</v>
      </c>
      <c r="B8" s="180"/>
      <c r="C8" s="180"/>
      <c r="D8" s="180"/>
      <c r="E8" s="180"/>
      <c r="F8" s="180"/>
      <c r="G8" s="180"/>
      <c r="H8" s="180"/>
      <c r="I8" s="180"/>
      <c r="J8" s="180"/>
      <c r="K8" s="62"/>
    </row>
    <row r="9" spans="1:11" ht="17.25">
      <c r="A9" s="192" t="s">
        <v>43</v>
      </c>
      <c r="B9" s="192"/>
      <c r="C9" s="192"/>
      <c r="D9" s="192"/>
      <c r="E9" s="192" t="s">
        <v>44</v>
      </c>
      <c r="F9" s="192"/>
      <c r="G9" s="192"/>
      <c r="H9" s="192"/>
      <c r="I9" s="192"/>
      <c r="J9" s="192"/>
      <c r="K9" s="62"/>
    </row>
    <row r="10" spans="1:11" ht="32.25" customHeight="1">
      <c r="A10" s="87" t="s">
        <v>45</v>
      </c>
      <c r="B10" s="88" t="s">
        <v>1</v>
      </c>
      <c r="C10" s="87" t="s">
        <v>46</v>
      </c>
      <c r="D10" s="88" t="s">
        <v>1</v>
      </c>
      <c r="E10" s="87" t="s">
        <v>47</v>
      </c>
      <c r="F10" s="88" t="s">
        <v>1</v>
      </c>
      <c r="G10" s="88" t="s">
        <v>2</v>
      </c>
      <c r="H10" s="87" t="s">
        <v>48</v>
      </c>
      <c r="I10" s="88" t="s">
        <v>1</v>
      </c>
      <c r="J10" s="88" t="s">
        <v>2</v>
      </c>
      <c r="K10" s="62"/>
    </row>
    <row r="11" spans="1:11" ht="25.5" customHeight="1">
      <c r="A11" s="62"/>
      <c r="B11" s="93">
        <f>COUNTA(ペア!C7:C18)/2</f>
        <v>0</v>
      </c>
      <c r="C11" s="62"/>
      <c r="D11" s="93">
        <f>COUNTA(ペア!C23:C34)/2</f>
        <v>0</v>
      </c>
      <c r="E11" s="62"/>
      <c r="F11" s="93">
        <f>COUNTA(グループ!C6,グループ!C23)</f>
        <v>0</v>
      </c>
      <c r="G11" s="93">
        <f>COUNTA(グループ!B10:B20)+COUNTA(グループ!B27:B37)</f>
        <v>0</v>
      </c>
      <c r="H11" s="62"/>
      <c r="I11" s="93">
        <f>COUNTA(グループ!C40,グループ!C67)</f>
        <v>0</v>
      </c>
      <c r="J11" s="93">
        <f>COUNTA(グループ!B44:B63)+COUNTA(グループ!B71:B90)</f>
        <v>0</v>
      </c>
      <c r="K11" s="62"/>
    </row>
    <row r="12" spans="1:11" ht="14.25" thickBot="1">
      <c r="A12" s="62"/>
      <c r="B12" s="62"/>
      <c r="C12" s="62"/>
      <c r="D12" s="62"/>
      <c r="E12" s="62"/>
      <c r="F12" s="62"/>
      <c r="G12" s="62"/>
      <c r="H12" s="62"/>
      <c r="I12" s="62"/>
      <c r="J12" s="62"/>
      <c r="K12" s="62"/>
    </row>
    <row r="13" spans="1:11" ht="13.5" customHeight="1">
      <c r="A13" s="173" t="s">
        <v>49</v>
      </c>
      <c r="B13" s="174"/>
      <c r="C13" s="174"/>
      <c r="D13" s="174"/>
      <c r="E13" s="175"/>
      <c r="F13" s="62"/>
      <c r="G13" s="62"/>
      <c r="H13" s="62"/>
      <c r="I13" s="62"/>
      <c r="J13" s="62"/>
      <c r="K13" s="62"/>
    </row>
    <row r="14" spans="1:11" ht="13.5">
      <c r="A14" s="176"/>
      <c r="B14" s="177"/>
      <c r="C14" s="177"/>
      <c r="D14" s="177"/>
      <c r="E14" s="178"/>
      <c r="F14" s="62"/>
      <c r="G14" s="62"/>
      <c r="H14" s="89" t="s">
        <v>11</v>
      </c>
      <c r="I14" s="62"/>
      <c r="J14" s="62"/>
      <c r="K14" s="62"/>
    </row>
    <row r="15" spans="1:11" ht="13.5" customHeight="1">
      <c r="A15" s="176"/>
      <c r="B15" s="177"/>
      <c r="C15" s="177"/>
      <c r="D15" s="177"/>
      <c r="E15" s="178"/>
      <c r="F15" s="62"/>
      <c r="G15" s="62"/>
      <c r="H15" s="187">
        <f>(B11+D11)*2+G11+J11</f>
        <v>0</v>
      </c>
      <c r="I15" s="62" t="s">
        <v>6</v>
      </c>
      <c r="J15" s="62"/>
      <c r="K15" s="62"/>
    </row>
    <row r="16" spans="1:11" ht="13.5">
      <c r="A16" s="176"/>
      <c r="B16" s="177"/>
      <c r="C16" s="177"/>
      <c r="D16" s="177"/>
      <c r="E16" s="178"/>
      <c r="F16" s="62"/>
      <c r="G16" s="62"/>
      <c r="H16" s="188"/>
      <c r="I16" s="62"/>
      <c r="J16" s="62"/>
      <c r="K16" s="62"/>
    </row>
    <row r="17" spans="1:11" ht="13.5">
      <c r="A17" s="176"/>
      <c r="B17" s="177"/>
      <c r="C17" s="177"/>
      <c r="D17" s="177"/>
      <c r="E17" s="178"/>
      <c r="F17" s="62"/>
      <c r="G17" s="62"/>
      <c r="H17" s="62"/>
      <c r="I17" s="62"/>
      <c r="J17" s="62"/>
      <c r="K17" s="62"/>
    </row>
    <row r="18" spans="1:11" ht="13.5">
      <c r="A18" s="176"/>
      <c r="B18" s="177"/>
      <c r="C18" s="177"/>
      <c r="D18" s="177"/>
      <c r="E18" s="178"/>
      <c r="F18" s="90" t="s">
        <v>140</v>
      </c>
      <c r="G18" s="62"/>
      <c r="H18" s="62"/>
      <c r="I18" s="62"/>
      <c r="J18" s="62"/>
      <c r="K18" s="62"/>
    </row>
    <row r="19" spans="1:11" ht="13.5">
      <c r="A19" s="176"/>
      <c r="B19" s="177"/>
      <c r="C19" s="177"/>
      <c r="D19" s="177"/>
      <c r="E19" s="178"/>
      <c r="F19" s="90" t="s">
        <v>131</v>
      </c>
      <c r="G19" s="62"/>
      <c r="H19" s="62"/>
      <c r="I19" s="62"/>
      <c r="J19" s="62"/>
      <c r="K19" s="62"/>
    </row>
    <row r="20" spans="1:11" ht="28.5" customHeight="1" thickBot="1">
      <c r="A20" s="91" t="s">
        <v>4</v>
      </c>
      <c r="B20" s="171" t="s">
        <v>5</v>
      </c>
      <c r="C20" s="171"/>
      <c r="D20" s="171"/>
      <c r="E20" s="172"/>
      <c r="F20" s="62"/>
      <c r="G20" s="62"/>
      <c r="H20" s="62"/>
      <c r="I20" s="62"/>
      <c r="J20" s="62"/>
      <c r="K20" s="62"/>
    </row>
    <row r="21" spans="1:11" ht="13.5">
      <c r="A21" s="62"/>
      <c r="B21" s="62"/>
      <c r="C21" s="62"/>
      <c r="D21" s="62"/>
      <c r="E21" s="62"/>
      <c r="F21" s="62"/>
      <c r="G21" s="62"/>
      <c r="H21" s="62"/>
      <c r="I21" s="62"/>
      <c r="J21" s="62"/>
      <c r="K21" s="62"/>
    </row>
    <row r="22" spans="1:11" ht="13.5">
      <c r="A22" s="62"/>
      <c r="B22" s="62"/>
      <c r="C22" s="71" t="s">
        <v>166</v>
      </c>
      <c r="D22" s="71" t="s">
        <v>50</v>
      </c>
      <c r="E22" s="190" t="s">
        <v>8</v>
      </c>
      <c r="F22" s="190"/>
      <c r="G22" s="190"/>
      <c r="H22" s="190"/>
      <c r="I22" s="191" t="s">
        <v>130</v>
      </c>
      <c r="J22" s="191"/>
      <c r="K22" s="62"/>
    </row>
    <row r="23" spans="1:11" ht="19.5" customHeight="1">
      <c r="A23" s="179" t="s">
        <v>7</v>
      </c>
      <c r="B23" s="179"/>
      <c r="C23" s="24"/>
      <c r="D23" s="25"/>
      <c r="E23" s="166"/>
      <c r="F23" s="167"/>
      <c r="G23" s="167"/>
      <c r="H23" s="167"/>
      <c r="I23" s="184"/>
      <c r="J23" s="185"/>
      <c r="K23" s="62"/>
    </row>
    <row r="24" spans="1:11" ht="24" customHeight="1">
      <c r="A24" s="165" t="s">
        <v>139</v>
      </c>
      <c r="B24" s="165"/>
      <c r="C24" s="24"/>
      <c r="D24" s="25"/>
      <c r="E24" s="166"/>
      <c r="F24" s="167"/>
      <c r="G24" s="167"/>
      <c r="H24" s="167"/>
      <c r="I24" s="184"/>
      <c r="J24" s="185"/>
      <c r="K24" s="62"/>
    </row>
    <row r="25" spans="1:11" ht="13.5">
      <c r="A25" s="62"/>
      <c r="B25" s="62"/>
      <c r="C25" s="62"/>
      <c r="D25" s="62"/>
      <c r="E25" s="62"/>
      <c r="F25" s="62"/>
      <c r="G25" s="62"/>
      <c r="H25" s="62"/>
      <c r="I25" s="62"/>
      <c r="J25" s="62"/>
      <c r="K25" s="62"/>
    </row>
    <row r="26" spans="1:11" ht="19.5" customHeight="1">
      <c r="A26" s="179" t="s">
        <v>10</v>
      </c>
      <c r="B26" s="179"/>
      <c r="C26" s="179"/>
      <c r="D26" s="181"/>
      <c r="E26" s="182"/>
      <c r="F26" s="182"/>
      <c r="G26" s="182"/>
      <c r="H26" s="183"/>
      <c r="I26" s="103" t="s">
        <v>150</v>
      </c>
      <c r="J26" s="104"/>
      <c r="K26" s="62" t="s">
        <v>6</v>
      </c>
    </row>
    <row r="27" spans="1:11" ht="13.5">
      <c r="A27" s="62"/>
      <c r="B27" s="62"/>
      <c r="C27" s="62"/>
      <c r="D27" s="62"/>
      <c r="E27" s="62"/>
      <c r="F27" s="62"/>
      <c r="G27" s="62"/>
      <c r="H27" s="62"/>
      <c r="I27" s="105" t="s">
        <v>154</v>
      </c>
      <c r="J27" s="62"/>
      <c r="K27" s="62"/>
    </row>
    <row r="28" spans="1:11" ht="13.5">
      <c r="A28" s="62"/>
      <c r="B28" s="62"/>
      <c r="C28" s="62"/>
      <c r="D28" s="62"/>
      <c r="E28" s="62"/>
      <c r="F28" s="62"/>
      <c r="G28" s="62"/>
      <c r="H28" s="62"/>
      <c r="I28" s="62"/>
      <c r="J28" s="62"/>
      <c r="K28" s="62"/>
    </row>
  </sheetData>
  <sheetProtection password="E53C" sheet="1"/>
  <mergeCells count="23">
    <mergeCell ref="A1:J1"/>
    <mergeCell ref="E22:H22"/>
    <mergeCell ref="I22:J22"/>
    <mergeCell ref="A9:D9"/>
    <mergeCell ref="E9:J9"/>
    <mergeCell ref="B2:J2"/>
    <mergeCell ref="A26:C26"/>
    <mergeCell ref="B5:C5"/>
    <mergeCell ref="A8:J8"/>
    <mergeCell ref="D26:H26"/>
    <mergeCell ref="I24:J24"/>
    <mergeCell ref="B3:J3"/>
    <mergeCell ref="H15:H16"/>
    <mergeCell ref="E23:H23"/>
    <mergeCell ref="I23:J23"/>
    <mergeCell ref="A23:B23"/>
    <mergeCell ref="A24:B24"/>
    <mergeCell ref="E24:H24"/>
    <mergeCell ref="D5:E5"/>
    <mergeCell ref="B6:C6"/>
    <mergeCell ref="B20:E20"/>
    <mergeCell ref="A13:E19"/>
    <mergeCell ref="D6:E6"/>
  </mergeCells>
  <hyperlinks>
    <hyperlink ref="B20:E20" r:id="rId1" display="全日本一輪車競技大会　大会本部"/>
    <hyperlink ref="A10" location="ペア!C5" display="クラスＡ"/>
    <hyperlink ref="C10" location="ペア!C20" display="クラスＢ"/>
    <hyperlink ref="E10" location="グループ!C6" display="クラスＳ"/>
    <hyperlink ref="H10" location="グループ!C40" display="クラスＬ"/>
  </hyperlinks>
  <printOptions/>
  <pageMargins left="0.7" right="0.7" top="0.75" bottom="0.75" header="0.3" footer="0.3"/>
  <pageSetup horizontalDpi="600" verticalDpi="600" orientation="portrait" paperSize="9" scale="93" r:id="rId5"/>
  <colBreaks count="1" manualBreakCount="1">
    <brk id="11" max="65535" man="1"/>
  </colBreaks>
  <drawing r:id="rId4"/>
  <legacyDrawing r:id="rId3"/>
</worksheet>
</file>

<file path=xl/worksheets/sheet10.xml><?xml version="1.0" encoding="utf-8"?>
<worksheet xmlns="http://schemas.openxmlformats.org/spreadsheetml/2006/main" xmlns:r="http://schemas.openxmlformats.org/officeDocument/2006/relationships">
  <sheetPr>
    <tabColor theme="0" tint="-0.3499799966812134"/>
  </sheetPr>
  <dimension ref="A1:I5"/>
  <sheetViews>
    <sheetView zoomScalePageLayoutView="0" workbookViewId="0" topLeftCell="A1">
      <selection activeCell="F30" sqref="F30"/>
    </sheetView>
  </sheetViews>
  <sheetFormatPr defaultColWidth="9.140625" defaultRowHeight="15"/>
  <cols>
    <col min="1" max="1" width="17.8515625" style="0" bestFit="1" customWidth="1"/>
    <col min="2" max="2" width="22.8515625" style="0" bestFit="1" customWidth="1"/>
    <col min="3" max="3" width="6.7109375" style="0" bestFit="1" customWidth="1"/>
    <col min="4" max="4" width="6.8515625" style="0" bestFit="1" customWidth="1"/>
    <col min="5" max="5" width="12.8515625" style="0" bestFit="1" customWidth="1"/>
    <col min="6" max="6" width="15.140625" style="0" bestFit="1" customWidth="1"/>
    <col min="7" max="7" width="9.57421875" style="0" bestFit="1" customWidth="1"/>
    <col min="8" max="8" width="10.00390625" style="0" bestFit="1" customWidth="1"/>
  </cols>
  <sheetData>
    <row r="1" spans="1:9" s="8" customFormat="1" ht="13.5">
      <c r="A1" s="6" t="s">
        <v>16</v>
      </c>
      <c r="B1" s="6" t="s">
        <v>17</v>
      </c>
      <c r="C1" s="6" t="s">
        <v>14</v>
      </c>
      <c r="D1" s="6" t="s">
        <v>15</v>
      </c>
      <c r="E1" s="6" t="s">
        <v>31</v>
      </c>
      <c r="F1" s="6" t="s">
        <v>32</v>
      </c>
      <c r="G1" s="6" t="s">
        <v>33</v>
      </c>
      <c r="H1" s="6" t="s">
        <v>34</v>
      </c>
      <c r="I1" s="22" t="s">
        <v>149</v>
      </c>
    </row>
    <row r="2" spans="1:9" ht="13.5">
      <c r="A2" s="1">
        <f>IF(ＴＯＰ!$B$2="","",IF(グループ!C6="","",ＴＯＰ!$B$2))</f>
      </c>
      <c r="B2" s="1">
        <f>IF(ＴＯＰ!$B$3="","",IF(グループ!C6="","",ＴＯＰ!$B$3))</f>
      </c>
      <c r="C2" s="1">
        <f>IF(グループ!B5="","",IF(グループ!C6="","",グループ!B5))</f>
      </c>
      <c r="D2" s="1">
        <f>IF(グループ!H10="","",グループ!H10)</f>
      </c>
      <c r="E2" s="1">
        <f>IF(グループ!C6="","",グループ!C6)</f>
      </c>
      <c r="F2" s="1">
        <f>IF(グループ!H6="","",グループ!H6)</f>
      </c>
      <c r="G2" s="1">
        <f>IF(グループ!C8="","",グループ!C8)</f>
      </c>
      <c r="H2" s="1">
        <f>IF(グループ!H8="","",グループ!H8)</f>
      </c>
      <c r="I2" s="102">
        <f>IF(グループ!I19="","",グループ!I19)</f>
      </c>
    </row>
    <row r="3" spans="1:9" ht="13.5">
      <c r="A3" s="1">
        <f>IF(ＴＯＰ!$B$2="","",IF(グループ!C23="","",ＴＯＰ!$B$2))</f>
      </c>
      <c r="B3" s="1">
        <f>IF(ＴＯＰ!$B$3="","",IF(グループ!C23="","",ＴＯＰ!$B$3))</f>
      </c>
      <c r="C3" s="1">
        <f>IF(グループ!B22="","",IF(グループ!C23="","",グループ!B22))</f>
      </c>
      <c r="D3" s="1">
        <f>IF(グループ!H27="","",グループ!H27)</f>
      </c>
      <c r="E3" s="1">
        <f>IF(グループ!C23="","",グループ!C23)</f>
      </c>
      <c r="F3" s="1">
        <f>IF(グループ!H23="","",グループ!H23)</f>
      </c>
      <c r="G3" s="1">
        <f>IF(グループ!C25="","",グループ!C25)</f>
      </c>
      <c r="H3" s="1">
        <f>IF(グループ!H25="","",グループ!H25)</f>
      </c>
      <c r="I3" s="1">
        <f>IF(グループ!I36="","",グループ!I36)</f>
      </c>
    </row>
    <row r="4" spans="1:9" ht="13.5">
      <c r="A4" s="1">
        <f>IF(ＴＯＰ!$B$2="","",IF(グループ!C40="","",ＴＯＰ!$B$2))</f>
      </c>
      <c r="B4" s="1">
        <f>IF(ＴＯＰ!$B$3="","",IF(グループ!C40="","",ＴＯＰ!$B$3))</f>
      </c>
      <c r="C4" s="1">
        <f>IF(グループ!B39="","",IF(グループ!C40="","",グループ!B39))</f>
      </c>
      <c r="D4" s="1">
        <f>IF(グループ!H44="","",グループ!H44)</f>
      </c>
      <c r="E4" s="1">
        <f>IF(グループ!C40="","",グループ!C40)</f>
      </c>
      <c r="F4" s="1">
        <f>IF(グループ!H40="","",グループ!H40)</f>
      </c>
      <c r="G4" s="1">
        <f>IF(グループ!C42="","",グループ!C42)</f>
      </c>
      <c r="H4" s="1">
        <f>IF(グループ!H42="","",グループ!H42)</f>
      </c>
      <c r="I4" s="1">
        <f>IF(グループ!I62="","",グループ!I62)</f>
      </c>
    </row>
    <row r="5" spans="1:9" ht="13.5">
      <c r="A5" s="1">
        <f>IF(ＴＯＰ!$B$2="","",IF(グループ!C67="","",ＴＯＰ!$B$2))</f>
      </c>
      <c r="B5" s="1">
        <f>IF(ＴＯＰ!$B$3="","",IF(グループ!C67="","",ＴＯＰ!$B$3))</f>
      </c>
      <c r="C5" s="1">
        <f>IF(グループ!B66="","",IF(グループ!C67="","",グループ!B66))</f>
      </c>
      <c r="D5" s="1">
        <f>IF(グループ!H71="","",グループ!H71)</f>
      </c>
      <c r="E5" s="1">
        <f>IF(グループ!C67="","",グループ!C67)</f>
      </c>
      <c r="F5" s="1">
        <f>IF(グループ!H67="","",グループ!H67)</f>
      </c>
      <c r="G5" s="1">
        <f>IF(グループ!C69="","",グループ!C69)</f>
      </c>
      <c r="H5" s="1">
        <f>IF(グループ!H69="","",グループ!H69)</f>
      </c>
      <c r="I5" s="1">
        <f>IF(グループ!I89="","",グループ!I89)</f>
      </c>
    </row>
  </sheetData>
  <sheetProtection password="E53C" sheet="1"/>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tint="-0.3499799966812134"/>
  </sheetPr>
  <dimension ref="A1:G63"/>
  <sheetViews>
    <sheetView zoomScalePageLayoutView="0" workbookViewId="0" topLeftCell="A1">
      <selection activeCell="L32" sqref="L32"/>
    </sheetView>
  </sheetViews>
  <sheetFormatPr defaultColWidth="9.140625" defaultRowHeight="15"/>
  <cols>
    <col min="1" max="1" width="15.421875" style="0" bestFit="1" customWidth="1"/>
    <col min="2" max="2" width="5.57421875" style="0" bestFit="1" customWidth="1"/>
    <col min="3" max="3" width="12.421875" style="0" bestFit="1" customWidth="1"/>
    <col min="4" max="4" width="16.421875" style="0" bestFit="1" customWidth="1"/>
    <col min="5" max="6" width="3.421875" style="7" bestFit="1" customWidth="1"/>
    <col min="7" max="7" width="6.421875" style="7" bestFit="1" customWidth="1"/>
  </cols>
  <sheetData>
    <row r="1" spans="1:7" ht="13.5">
      <c r="A1" s="1">
        <f>IF(ＴＯＰ!$B$2="","",IF(グループ!B10="","",ＴＯＰ!$B$2))</f>
      </c>
      <c r="B1" s="1">
        <f>IF(グループ!$C$6="","",IF(グループ!B10="","",グループ!$C$6))</f>
      </c>
      <c r="C1" s="1">
        <f>IF(グループ!B10="","",グループ!B10)</f>
      </c>
      <c r="D1" s="1">
        <f>IF(グループ!C10="","",グループ!C10)</f>
      </c>
      <c r="E1" s="1">
        <f>IF(グループ!D10="","",グループ!D10)</f>
      </c>
      <c r="F1" s="1">
        <f>IF(グループ!E10="","",グループ!E10)</f>
      </c>
      <c r="G1" s="1">
        <f>IF(グループ!F10="","",グループ!F10)</f>
      </c>
    </row>
    <row r="2" spans="1:7" ht="13.5">
      <c r="A2" s="1">
        <f>IF(ＴＯＰ!$B$2="","",IF(グループ!B11="","",ＴＯＰ!$B$2))</f>
      </c>
      <c r="B2" s="1">
        <f>IF(グループ!$C$6="","",IF(グループ!B11="","",グループ!$C$6))</f>
      </c>
      <c r="C2" s="1">
        <f>IF(グループ!B11="","",グループ!B11)</f>
      </c>
      <c r="D2" s="1">
        <f>IF(グループ!C11="","",グループ!C11)</f>
      </c>
      <c r="E2" s="1">
        <f>IF(グループ!D11="","",グループ!D11)</f>
      </c>
      <c r="F2" s="1">
        <f>IF(グループ!E11="","",グループ!E11)</f>
      </c>
      <c r="G2" s="1">
        <f>IF(グループ!F11="","",グループ!F11)</f>
      </c>
    </row>
    <row r="3" spans="1:7" ht="13.5">
      <c r="A3" s="1">
        <f>IF(ＴＯＰ!$B$2="","",IF(グループ!B12="","",ＴＯＰ!$B$2))</f>
      </c>
      <c r="B3" s="1">
        <f>IF(グループ!$C$6="","",IF(グループ!B12="","",グループ!$C$6))</f>
      </c>
      <c r="C3" s="1">
        <f>IF(グループ!B12="","",グループ!B12)</f>
      </c>
      <c r="D3" s="1">
        <f>IF(グループ!C12="","",グループ!C12)</f>
      </c>
      <c r="E3" s="1">
        <f>IF(グループ!D12="","",グループ!D12)</f>
      </c>
      <c r="F3" s="1">
        <f>IF(グループ!E12="","",グループ!E12)</f>
      </c>
      <c r="G3" s="1">
        <f>IF(グループ!F12="","",グループ!F12)</f>
      </c>
    </row>
    <row r="4" spans="1:7" ht="13.5">
      <c r="A4" s="1">
        <f>IF(ＴＯＰ!$B$2="","",IF(グループ!B13="","",ＴＯＰ!$B$2))</f>
      </c>
      <c r="B4" s="1">
        <f>IF(グループ!$C$6="","",IF(グループ!B13="","",グループ!$C$6))</f>
      </c>
      <c r="C4" s="1">
        <f>IF(グループ!B13="","",グループ!B13)</f>
      </c>
      <c r="D4" s="1">
        <f>IF(グループ!C13="","",グループ!C13)</f>
      </c>
      <c r="E4" s="1">
        <f>IF(グループ!D13="","",グループ!D13)</f>
      </c>
      <c r="F4" s="1">
        <f>IF(グループ!E13="","",グループ!E13)</f>
      </c>
      <c r="G4" s="1">
        <f>IF(グループ!F13="","",グループ!F13)</f>
      </c>
    </row>
    <row r="5" spans="1:7" ht="13.5">
      <c r="A5" s="1">
        <f>IF(ＴＯＰ!$B$2="","",IF(グループ!B14="","",ＴＯＰ!$B$2))</f>
      </c>
      <c r="B5" s="1">
        <f>IF(グループ!$C$6="","",IF(グループ!B14="","",グループ!$C$6))</f>
      </c>
      <c r="C5" s="1">
        <f>IF(グループ!B14="","",グループ!B14)</f>
      </c>
      <c r="D5" s="1">
        <f>IF(グループ!C14="","",グループ!C14)</f>
      </c>
      <c r="E5" s="1">
        <f>IF(グループ!D14="","",グループ!D14)</f>
      </c>
      <c r="F5" s="1">
        <f>IF(グループ!E14="","",グループ!E14)</f>
      </c>
      <c r="G5" s="1">
        <f>IF(グループ!F14="","",グループ!F14)</f>
      </c>
    </row>
    <row r="6" spans="1:7" ht="13.5">
      <c r="A6" s="1">
        <f>IF(ＴＯＰ!$B$2="","",IF(グループ!B15="","",ＴＯＰ!$B$2))</f>
      </c>
      <c r="B6" s="1">
        <f>IF(グループ!$C$6="","",IF(グループ!B15="","",グループ!$C$6))</f>
      </c>
      <c r="C6" s="1">
        <f>IF(グループ!B15="","",グループ!B15)</f>
      </c>
      <c r="D6" s="1">
        <f>IF(グループ!C15="","",グループ!C15)</f>
      </c>
      <c r="E6" s="1">
        <f>IF(グループ!D15="","",グループ!D15)</f>
      </c>
      <c r="F6" s="1">
        <f>IF(グループ!E15="","",グループ!E15)</f>
      </c>
      <c r="G6" s="1">
        <f>IF(グループ!F15="","",グループ!F15)</f>
      </c>
    </row>
    <row r="7" spans="1:7" ht="13.5">
      <c r="A7" s="1">
        <f>IF(ＴＯＰ!$B$2="","",IF(グループ!B16="","",ＴＯＰ!$B$2))</f>
      </c>
      <c r="B7" s="1">
        <f>IF(グループ!$C$6="","",IF(グループ!B16="","",グループ!$C$6))</f>
      </c>
      <c r="C7" s="1">
        <f>IF(グループ!B16="","",グループ!B16)</f>
      </c>
      <c r="D7" s="1">
        <f>IF(グループ!C16="","",グループ!C16)</f>
      </c>
      <c r="E7" s="1">
        <f>IF(グループ!D16="","",グループ!D16)</f>
      </c>
      <c r="F7" s="1">
        <f>IF(グループ!E16="","",グループ!E16)</f>
      </c>
      <c r="G7" s="1">
        <f>IF(グループ!F16="","",グループ!F16)</f>
      </c>
    </row>
    <row r="8" spans="1:7" ht="13.5">
      <c r="A8" s="1">
        <f>IF(ＴＯＰ!$B$2="","",IF(グループ!B17="","",ＴＯＰ!$B$2))</f>
      </c>
      <c r="B8" s="1">
        <f>IF(グループ!$C$6="","",IF(グループ!B17="","",グループ!$C$6))</f>
      </c>
      <c r="C8" s="1">
        <f>IF(グループ!B17="","",グループ!B17)</f>
      </c>
      <c r="D8" s="1">
        <f>IF(グループ!C17="","",グループ!C17)</f>
      </c>
      <c r="E8" s="1">
        <f>IF(グループ!D17="","",グループ!D17)</f>
      </c>
      <c r="F8" s="1">
        <f>IF(グループ!E17="","",グループ!E17)</f>
      </c>
      <c r="G8" s="1">
        <f>IF(グループ!F17="","",グループ!F17)</f>
      </c>
    </row>
    <row r="9" spans="1:7" ht="13.5">
      <c r="A9" s="1">
        <f>IF(ＴＯＰ!$B$2="","",IF(グループ!B18="","",ＴＯＰ!$B$2))</f>
      </c>
      <c r="B9" s="1">
        <f>IF(グループ!$C$6="","",IF(グループ!B18="","",グループ!$C$6))</f>
      </c>
      <c r="C9" s="1">
        <f>IF(グループ!B18="","",グループ!B18)</f>
      </c>
      <c r="D9" s="1">
        <f>IF(グループ!C18="","",グループ!C18)</f>
      </c>
      <c r="E9" s="1">
        <f>IF(グループ!D18="","",グループ!D18)</f>
      </c>
      <c r="F9" s="1">
        <f>IF(グループ!E18="","",グループ!E18)</f>
      </c>
      <c r="G9" s="1">
        <f>IF(グループ!F18="","",グループ!F18)</f>
      </c>
    </row>
    <row r="10" spans="1:7" ht="13.5">
      <c r="A10" s="1">
        <f>IF(ＴＯＰ!$B$2="","",IF(グループ!B19="","",ＴＯＰ!$B$2))</f>
      </c>
      <c r="B10" s="1">
        <f>IF(グループ!$C$6="","",IF(グループ!B19="","",グループ!$C$6))</f>
      </c>
      <c r="C10" s="1">
        <f>IF(グループ!B19="","",グループ!B19)</f>
      </c>
      <c r="D10" s="1">
        <f>IF(グループ!C19="","",グループ!C19)</f>
      </c>
      <c r="E10" s="1">
        <f>IF(グループ!D19="","",グループ!D19)</f>
      </c>
      <c r="F10" s="1">
        <f>IF(グループ!E19="","",グループ!E19)</f>
      </c>
      <c r="G10" s="1">
        <f>IF(グループ!F19="","",グループ!F19)</f>
      </c>
    </row>
    <row r="11" spans="1:7" ht="13.5">
      <c r="A11" s="1">
        <f>IF(ＴＯＰ!$B$2="","",IF(グループ!B20="","",ＴＯＰ!$B$2))</f>
      </c>
      <c r="B11" s="1">
        <f>IF(グループ!$C$6="","",IF(グループ!B20="","",グループ!$C$6))</f>
      </c>
      <c r="C11" s="1">
        <f>IF(グループ!B20="","",グループ!B20)</f>
      </c>
      <c r="D11" s="1">
        <f>IF(グループ!C20="","",グループ!C20)</f>
      </c>
      <c r="E11" s="1">
        <f>IF(グループ!D20="","",グループ!D20)</f>
      </c>
      <c r="F11" s="1">
        <f>IF(グループ!E20="","",グループ!E20)</f>
      </c>
      <c r="G11" s="1">
        <f>IF(グループ!F20="","",グループ!F20)</f>
      </c>
    </row>
    <row r="12" spans="1:7" ht="13.5">
      <c r="A12" s="1">
        <f>IF(ＴＯＰ!$B$2="","",IF(グループ!B27="","",ＴＯＰ!$B$2))</f>
      </c>
      <c r="B12" s="1">
        <f>IF(グループ!$C$23="","",IF(グループ!B27="","",グループ!$C$23))</f>
      </c>
      <c r="C12" s="1">
        <f>IF(グループ!B27="","",グループ!B27)</f>
      </c>
      <c r="D12" s="1">
        <f>IF(グループ!C27="","",グループ!C27)</f>
      </c>
      <c r="E12" s="1">
        <f>IF(グループ!D27="","",グループ!D27)</f>
      </c>
      <c r="F12" s="1">
        <f>IF(グループ!E27="","",グループ!E27)</f>
      </c>
      <c r="G12" s="1">
        <f>IF(グループ!F27="","",グループ!F27)</f>
      </c>
    </row>
    <row r="13" spans="1:7" ht="13.5">
      <c r="A13" s="1">
        <f>IF(ＴＯＰ!$B$2="","",IF(グループ!B28="","",ＴＯＰ!$B$2))</f>
      </c>
      <c r="B13" s="1">
        <f>IF(グループ!$C$23="","",IF(グループ!B28="","",グループ!$C$23))</f>
      </c>
      <c r="C13" s="1">
        <f>IF(グループ!B28="","",グループ!B28)</f>
      </c>
      <c r="D13" s="1">
        <f>IF(グループ!C28="","",グループ!C28)</f>
      </c>
      <c r="E13" s="1">
        <f>IF(グループ!D28="","",グループ!D28)</f>
      </c>
      <c r="F13" s="1">
        <f>IF(グループ!E28="","",グループ!E28)</f>
      </c>
      <c r="G13" s="1">
        <f>IF(グループ!F28="","",グループ!F28)</f>
      </c>
    </row>
    <row r="14" spans="1:7" ht="13.5">
      <c r="A14" s="1">
        <f>IF(ＴＯＰ!$B$2="","",IF(グループ!B29="","",ＴＯＰ!$B$2))</f>
      </c>
      <c r="B14" s="1">
        <f>IF(グループ!$C$23="","",IF(グループ!B29="","",グループ!$C$23))</f>
      </c>
      <c r="C14" s="1">
        <f>IF(グループ!B29="","",グループ!B29)</f>
      </c>
      <c r="D14" s="1">
        <f>IF(グループ!C29="","",グループ!C29)</f>
      </c>
      <c r="E14" s="1">
        <f>IF(グループ!D29="","",グループ!D29)</f>
      </c>
      <c r="F14" s="1">
        <f>IF(グループ!E29="","",グループ!E29)</f>
      </c>
      <c r="G14" s="1">
        <f>IF(グループ!F29="","",グループ!F29)</f>
      </c>
    </row>
    <row r="15" spans="1:7" ht="13.5">
      <c r="A15" s="1">
        <f>IF(ＴＯＰ!$B$2="","",IF(グループ!B30="","",ＴＯＰ!$B$2))</f>
      </c>
      <c r="B15" s="1">
        <f>IF(グループ!$C$23="","",IF(グループ!B30="","",グループ!$C$23))</f>
      </c>
      <c r="C15" s="1">
        <f>IF(グループ!B30="","",グループ!B30)</f>
      </c>
      <c r="D15" s="1">
        <f>IF(グループ!C30="","",グループ!C30)</f>
      </c>
      <c r="E15" s="1">
        <f>IF(グループ!D30="","",グループ!D30)</f>
      </c>
      <c r="F15" s="1">
        <f>IF(グループ!E30="","",グループ!E30)</f>
      </c>
      <c r="G15" s="1">
        <f>IF(グループ!F30="","",グループ!F30)</f>
      </c>
    </row>
    <row r="16" spans="1:7" ht="13.5">
      <c r="A16" s="1">
        <f>IF(ＴＯＰ!$B$2="","",IF(グループ!B31="","",ＴＯＰ!$B$2))</f>
      </c>
      <c r="B16" s="1">
        <f>IF(グループ!$C$23="","",IF(グループ!B31="","",グループ!$C$23))</f>
      </c>
      <c r="C16" s="1">
        <f>IF(グループ!B31="","",グループ!B31)</f>
      </c>
      <c r="D16" s="1">
        <f>IF(グループ!C31="","",グループ!C31)</f>
      </c>
      <c r="E16" s="1">
        <f>IF(グループ!D31="","",グループ!D31)</f>
      </c>
      <c r="F16" s="1">
        <f>IF(グループ!E31="","",グループ!E31)</f>
      </c>
      <c r="G16" s="1">
        <f>IF(グループ!F31="","",グループ!F31)</f>
      </c>
    </row>
    <row r="17" spans="1:7" ht="13.5">
      <c r="A17" s="1">
        <f>IF(ＴＯＰ!$B$2="","",IF(グループ!B32="","",ＴＯＰ!$B$2))</f>
      </c>
      <c r="B17" s="1">
        <f>IF(グループ!$C$23="","",IF(グループ!B32="","",グループ!$C$23))</f>
      </c>
      <c r="C17" s="1">
        <f>IF(グループ!B32="","",グループ!B32)</f>
      </c>
      <c r="D17" s="1">
        <f>IF(グループ!C32="","",グループ!C32)</f>
      </c>
      <c r="E17" s="1">
        <f>IF(グループ!D32="","",グループ!D32)</f>
      </c>
      <c r="F17" s="1">
        <f>IF(グループ!E32="","",グループ!E32)</f>
      </c>
      <c r="G17" s="1">
        <f>IF(グループ!F32="","",グループ!F32)</f>
      </c>
    </row>
    <row r="18" spans="1:7" ht="13.5">
      <c r="A18" s="1">
        <f>IF(ＴＯＰ!$B$2="","",IF(グループ!B33="","",ＴＯＰ!$B$2))</f>
      </c>
      <c r="B18" s="1">
        <f>IF(グループ!$C$23="","",IF(グループ!B33="","",グループ!$C$23))</f>
      </c>
      <c r="C18" s="1">
        <f>IF(グループ!B33="","",グループ!B33)</f>
      </c>
      <c r="D18" s="1">
        <f>IF(グループ!C33="","",グループ!C33)</f>
      </c>
      <c r="E18" s="1">
        <f>IF(グループ!D33="","",グループ!D33)</f>
      </c>
      <c r="F18" s="1">
        <f>IF(グループ!E33="","",グループ!E33)</f>
      </c>
      <c r="G18" s="1">
        <f>IF(グループ!F33="","",グループ!F33)</f>
      </c>
    </row>
    <row r="19" spans="1:7" ht="13.5">
      <c r="A19" s="1">
        <f>IF(ＴＯＰ!$B$2="","",IF(グループ!B34="","",ＴＯＰ!$B$2))</f>
      </c>
      <c r="B19" s="1">
        <f>IF(グループ!$C$23="","",IF(グループ!B34="","",グループ!$C$23))</f>
      </c>
      <c r="C19" s="1">
        <f>IF(グループ!B34="","",グループ!B34)</f>
      </c>
      <c r="D19" s="1">
        <f>IF(グループ!C34="","",グループ!C34)</f>
      </c>
      <c r="E19" s="1">
        <f>IF(グループ!D34="","",グループ!D34)</f>
      </c>
      <c r="F19" s="1">
        <f>IF(グループ!E34="","",グループ!E34)</f>
      </c>
      <c r="G19" s="1">
        <f>IF(グループ!F34="","",グループ!F34)</f>
      </c>
    </row>
    <row r="20" spans="1:7" ht="13.5">
      <c r="A20" s="1">
        <f>IF(ＴＯＰ!$B$2="","",IF(グループ!B35="","",ＴＯＰ!$B$2))</f>
      </c>
      <c r="B20" s="1">
        <f>IF(グループ!$C$23="","",IF(グループ!B35="","",グループ!$C$23))</f>
      </c>
      <c r="C20" s="1">
        <f>IF(グループ!B35="","",グループ!B35)</f>
      </c>
      <c r="D20" s="1">
        <f>IF(グループ!C35="","",グループ!C35)</f>
      </c>
      <c r="E20" s="1">
        <f>IF(グループ!D35="","",グループ!D35)</f>
      </c>
      <c r="F20" s="1">
        <f>IF(グループ!E35="","",グループ!E35)</f>
      </c>
      <c r="G20" s="1">
        <f>IF(グループ!F35="","",グループ!F35)</f>
      </c>
    </row>
    <row r="21" spans="1:7" ht="13.5">
      <c r="A21" s="1">
        <f>IF(ＴＯＰ!$B$2="","",IF(グループ!B36="","",ＴＯＰ!$B$2))</f>
      </c>
      <c r="B21" s="1">
        <f>IF(グループ!$C$23="","",IF(グループ!B36="","",グループ!$C$23))</f>
      </c>
      <c r="C21" s="1">
        <f>IF(グループ!B36="","",グループ!B36)</f>
      </c>
      <c r="D21" s="1">
        <f>IF(グループ!C36="","",グループ!C36)</f>
      </c>
      <c r="E21" s="1">
        <f>IF(グループ!D36="","",グループ!D36)</f>
      </c>
      <c r="F21" s="1">
        <f>IF(グループ!E36="","",グループ!E36)</f>
      </c>
      <c r="G21" s="1">
        <f>IF(グループ!F36="","",グループ!F36)</f>
      </c>
    </row>
    <row r="22" spans="1:7" ht="13.5">
      <c r="A22" s="1">
        <f>IF(ＴＯＰ!$B$2="","",IF(グループ!B37="","",ＴＯＰ!$B$2))</f>
      </c>
      <c r="B22" s="1">
        <f>IF(グループ!$C$23="","",IF(グループ!B37="","",グループ!$C$23))</f>
      </c>
      <c r="C22" s="1">
        <f>IF(グループ!B37="","",グループ!B37)</f>
      </c>
      <c r="D22" s="1">
        <f>IF(グループ!C37="","",グループ!C37)</f>
      </c>
      <c r="E22" s="1">
        <f>IF(グループ!D37="","",グループ!D37)</f>
      </c>
      <c r="F22" s="1">
        <f>IF(グループ!E37="","",グループ!E37)</f>
      </c>
      <c r="G22" s="1">
        <f>IF(グループ!F37="","",グループ!F37)</f>
      </c>
    </row>
    <row r="23" spans="1:7" ht="13.5">
      <c r="A23" s="1">
        <f>IF(ＴＯＰ!$B$2="","",IF(グループ!B44="","",ＴＯＰ!$B$2))</f>
      </c>
      <c r="B23" s="1">
        <f>IF(グループ!$C$40="","",IF(グループ!B44="","",グループ!$C$40))</f>
      </c>
      <c r="C23" s="1">
        <f>IF(グループ!B44="","",グループ!B44)</f>
      </c>
      <c r="D23" s="1">
        <f>IF(グループ!C44="","",グループ!C44)</f>
      </c>
      <c r="E23" s="1">
        <f>IF(グループ!D44="","",グループ!D44)</f>
      </c>
      <c r="F23" s="1">
        <f>IF(グループ!E44="","",グループ!E44)</f>
      </c>
      <c r="G23" s="1">
        <f>IF(グループ!F44="","",グループ!F44)</f>
      </c>
    </row>
    <row r="24" spans="1:7" ht="13.5">
      <c r="A24" s="1">
        <f>IF(ＴＯＰ!$B$2="","",IF(グループ!B45="","",ＴＯＰ!$B$2))</f>
      </c>
      <c r="B24" s="1">
        <f>IF(グループ!$C$40="","",IF(グループ!B45="","",グループ!$C$40))</f>
      </c>
      <c r="C24" s="1">
        <f>IF(グループ!B45="","",グループ!B45)</f>
      </c>
      <c r="D24" s="1">
        <f>IF(グループ!C45="","",グループ!C45)</f>
      </c>
      <c r="E24" s="1">
        <f>IF(グループ!D45="","",グループ!D45)</f>
      </c>
      <c r="F24" s="1">
        <f>IF(グループ!E45="","",グループ!E45)</f>
      </c>
      <c r="G24" s="1">
        <f>IF(グループ!F45="","",グループ!F45)</f>
      </c>
    </row>
    <row r="25" spans="1:7" ht="13.5">
      <c r="A25" s="1">
        <f>IF(ＴＯＰ!$B$2="","",IF(グループ!B46="","",ＴＯＰ!$B$2))</f>
      </c>
      <c r="B25" s="1">
        <f>IF(グループ!$C$40="","",IF(グループ!B46="","",グループ!$C$40))</f>
      </c>
      <c r="C25" s="1">
        <f>IF(グループ!B46="","",グループ!B46)</f>
      </c>
      <c r="D25" s="1">
        <f>IF(グループ!C46="","",グループ!C46)</f>
      </c>
      <c r="E25" s="1">
        <f>IF(グループ!D46="","",グループ!D46)</f>
      </c>
      <c r="F25" s="1">
        <f>IF(グループ!E46="","",グループ!E46)</f>
      </c>
      <c r="G25" s="1">
        <f>IF(グループ!F46="","",グループ!F46)</f>
      </c>
    </row>
    <row r="26" spans="1:7" ht="13.5">
      <c r="A26" s="1">
        <f>IF(ＴＯＰ!$B$2="","",IF(グループ!B47="","",ＴＯＰ!$B$2))</f>
      </c>
      <c r="B26" s="1">
        <f>IF(グループ!$C$40="","",IF(グループ!B47="","",グループ!$C$40))</f>
      </c>
      <c r="C26" s="1">
        <f>IF(グループ!B47="","",グループ!B47)</f>
      </c>
      <c r="D26" s="1">
        <f>IF(グループ!C47="","",グループ!C47)</f>
      </c>
      <c r="E26" s="1">
        <f>IF(グループ!D47="","",グループ!D47)</f>
      </c>
      <c r="F26" s="1">
        <f>IF(グループ!E47="","",グループ!E47)</f>
      </c>
      <c r="G26" s="1">
        <f>IF(グループ!F47="","",グループ!F47)</f>
      </c>
    </row>
    <row r="27" spans="1:7" ht="13.5">
      <c r="A27" s="1">
        <f>IF(ＴＯＰ!$B$2="","",IF(グループ!B48="","",ＴＯＰ!$B$2))</f>
      </c>
      <c r="B27" s="1">
        <f>IF(グループ!$C$40="","",IF(グループ!B48="","",グループ!$C$40))</f>
      </c>
      <c r="C27" s="1">
        <f>IF(グループ!B48="","",グループ!B48)</f>
      </c>
      <c r="D27" s="1">
        <f>IF(グループ!C48="","",グループ!C48)</f>
      </c>
      <c r="E27" s="1">
        <f>IF(グループ!D48="","",グループ!D48)</f>
      </c>
      <c r="F27" s="1">
        <f>IF(グループ!E48="","",グループ!E48)</f>
      </c>
      <c r="G27" s="1">
        <f>IF(グループ!F48="","",グループ!F48)</f>
      </c>
    </row>
    <row r="28" spans="1:7" ht="13.5">
      <c r="A28" s="1">
        <f>IF(ＴＯＰ!$B$2="","",IF(グループ!B49="","",ＴＯＰ!$B$2))</f>
      </c>
      <c r="B28" s="1">
        <f>IF(グループ!$C$40="","",IF(グループ!B49="","",グループ!$C$40))</f>
      </c>
      <c r="C28" s="1">
        <f>IF(グループ!B49="","",グループ!B49)</f>
      </c>
      <c r="D28" s="1">
        <f>IF(グループ!C49="","",グループ!C49)</f>
      </c>
      <c r="E28" s="1">
        <f>IF(グループ!D49="","",グループ!D49)</f>
      </c>
      <c r="F28" s="1">
        <f>IF(グループ!E49="","",グループ!E49)</f>
      </c>
      <c r="G28" s="1">
        <f>IF(グループ!F49="","",グループ!F49)</f>
      </c>
    </row>
    <row r="29" spans="1:7" ht="13.5">
      <c r="A29" s="1">
        <f>IF(ＴＯＰ!$B$2="","",IF(グループ!B50="","",ＴＯＰ!$B$2))</f>
      </c>
      <c r="B29" s="1">
        <f>IF(グループ!$C$40="","",IF(グループ!B50="","",グループ!$C$40))</f>
      </c>
      <c r="C29" s="1">
        <f>IF(グループ!B50="","",グループ!B50)</f>
      </c>
      <c r="D29" s="1">
        <f>IF(グループ!C50="","",グループ!C50)</f>
      </c>
      <c r="E29" s="1">
        <f>IF(グループ!D50="","",グループ!D50)</f>
      </c>
      <c r="F29" s="1">
        <f>IF(グループ!E50="","",グループ!E50)</f>
      </c>
      <c r="G29" s="1">
        <f>IF(グループ!F50="","",グループ!F50)</f>
      </c>
    </row>
    <row r="30" spans="1:7" ht="13.5">
      <c r="A30" s="1">
        <f>IF(ＴＯＰ!$B$2="","",IF(グループ!B51="","",ＴＯＰ!$B$2))</f>
      </c>
      <c r="B30" s="1">
        <f>IF(グループ!$C$40="","",IF(グループ!B51="","",グループ!$C$40))</f>
      </c>
      <c r="C30" s="1">
        <f>IF(グループ!B51="","",グループ!B51)</f>
      </c>
      <c r="D30" s="1">
        <f>IF(グループ!C51="","",グループ!C51)</f>
      </c>
      <c r="E30" s="1">
        <f>IF(グループ!D51="","",グループ!D51)</f>
      </c>
      <c r="F30" s="1">
        <f>IF(グループ!E51="","",グループ!E51)</f>
      </c>
      <c r="G30" s="1">
        <f>IF(グループ!F51="","",グループ!F51)</f>
      </c>
    </row>
    <row r="31" spans="1:7" ht="13.5">
      <c r="A31" s="1">
        <f>IF(ＴＯＰ!$B$2="","",IF(グループ!B52="","",ＴＯＰ!$B$2))</f>
      </c>
      <c r="B31" s="1">
        <f>IF(グループ!$C$40="","",IF(グループ!B52="","",グループ!$C$40))</f>
      </c>
      <c r="C31" s="1">
        <f>IF(グループ!B52="","",グループ!B52)</f>
      </c>
      <c r="D31" s="1">
        <f>IF(グループ!C52="","",グループ!C52)</f>
      </c>
      <c r="E31" s="1">
        <f>IF(グループ!D52="","",グループ!D52)</f>
      </c>
      <c r="F31" s="1">
        <f>IF(グループ!E52="","",グループ!E52)</f>
      </c>
      <c r="G31" s="1">
        <f>IF(グループ!F52="","",グループ!F52)</f>
      </c>
    </row>
    <row r="32" spans="1:7" ht="13.5">
      <c r="A32" s="1">
        <f>IF(ＴＯＰ!$B$2="","",IF(グループ!B53="","",ＴＯＰ!$B$2))</f>
      </c>
      <c r="B32" s="1">
        <f>IF(グループ!$C$40="","",IF(グループ!B53="","",グループ!$C$40))</f>
      </c>
      <c r="C32" s="1">
        <f>IF(グループ!B53="","",グループ!B53)</f>
      </c>
      <c r="D32" s="1">
        <f>IF(グループ!C53="","",グループ!C53)</f>
      </c>
      <c r="E32" s="1">
        <f>IF(グループ!D53="","",グループ!D53)</f>
      </c>
      <c r="F32" s="1">
        <f>IF(グループ!E53="","",グループ!E53)</f>
      </c>
      <c r="G32" s="1">
        <f>IF(グループ!F53="","",グループ!F53)</f>
      </c>
    </row>
    <row r="33" spans="1:7" ht="13.5">
      <c r="A33" s="1">
        <f>IF(ＴＯＰ!$B$2="","",IF(グループ!B54="","",ＴＯＰ!$B$2))</f>
      </c>
      <c r="B33" s="1">
        <f>IF(グループ!$C$40="","",IF(グループ!B54="","",グループ!$C$40))</f>
      </c>
      <c r="C33" s="1">
        <f>IF(グループ!B54="","",グループ!B54)</f>
      </c>
      <c r="D33" s="1">
        <f>IF(グループ!C54="","",グループ!C54)</f>
      </c>
      <c r="E33" s="1">
        <f>IF(グループ!D54="","",グループ!D54)</f>
      </c>
      <c r="F33" s="1">
        <f>IF(グループ!E54="","",グループ!E54)</f>
      </c>
      <c r="G33" s="1">
        <f>IF(グループ!F54="","",グループ!F54)</f>
      </c>
    </row>
    <row r="34" spans="1:7" ht="13.5">
      <c r="A34" s="1">
        <f>IF(ＴＯＰ!$B$2="","",IF(グループ!B55="","",ＴＯＰ!$B$2))</f>
      </c>
      <c r="B34" s="1">
        <f>IF(グループ!$C$40="","",IF(グループ!B55="","",グループ!$C$40))</f>
      </c>
      <c r="C34" s="1">
        <f>IF(グループ!B55="","",グループ!B55)</f>
      </c>
      <c r="D34" s="1">
        <f>IF(グループ!C55="","",グループ!C55)</f>
      </c>
      <c r="E34" s="1">
        <f>IF(グループ!D55="","",グループ!D55)</f>
      </c>
      <c r="F34" s="1">
        <f>IF(グループ!E55="","",グループ!E55)</f>
      </c>
      <c r="G34" s="1">
        <f>IF(グループ!F55="","",グループ!F55)</f>
      </c>
    </row>
    <row r="35" spans="1:7" ht="13.5">
      <c r="A35" s="1">
        <f>IF(ＴＯＰ!$B$2="","",IF(グループ!B56="","",ＴＯＰ!$B$2))</f>
      </c>
      <c r="B35" s="1">
        <f>IF(グループ!$C$40="","",IF(グループ!B56="","",グループ!$C$40))</f>
      </c>
      <c r="C35" s="1">
        <f>IF(グループ!B56="","",グループ!B56)</f>
      </c>
      <c r="D35" s="1">
        <f>IF(グループ!C56="","",グループ!C56)</f>
      </c>
      <c r="E35" s="1">
        <f>IF(グループ!D56="","",グループ!D56)</f>
      </c>
      <c r="F35" s="1">
        <f>IF(グループ!E56="","",グループ!E56)</f>
      </c>
      <c r="G35" s="1">
        <f>IF(グループ!F56="","",グループ!F56)</f>
      </c>
    </row>
    <row r="36" spans="1:7" ht="13.5">
      <c r="A36" s="1">
        <f>IF(ＴＯＰ!$B$2="","",IF(グループ!B57="","",ＴＯＰ!$B$2))</f>
      </c>
      <c r="B36" s="1">
        <f>IF(グループ!$C$40="","",IF(グループ!B57="","",グループ!$C$40))</f>
      </c>
      <c r="C36" s="1">
        <f>IF(グループ!B57="","",グループ!B57)</f>
      </c>
      <c r="D36" s="1">
        <f>IF(グループ!C57="","",グループ!C57)</f>
      </c>
      <c r="E36" s="1">
        <f>IF(グループ!D57="","",グループ!D57)</f>
      </c>
      <c r="F36" s="1">
        <f>IF(グループ!E57="","",グループ!E57)</f>
      </c>
      <c r="G36" s="1">
        <f>IF(グループ!F57="","",グループ!F57)</f>
      </c>
    </row>
    <row r="37" spans="1:7" ht="13.5">
      <c r="A37" s="1">
        <f>IF(ＴＯＰ!$B$2="","",IF(グループ!B58="","",ＴＯＰ!$B$2))</f>
      </c>
      <c r="B37" s="1">
        <f>IF(グループ!$C$40="","",IF(グループ!B58="","",グループ!$C$40))</f>
      </c>
      <c r="C37" s="1">
        <f>IF(グループ!B58="","",グループ!B58)</f>
      </c>
      <c r="D37" s="1">
        <f>IF(グループ!C58="","",グループ!C58)</f>
      </c>
      <c r="E37" s="1">
        <f>IF(グループ!D58="","",グループ!D58)</f>
      </c>
      <c r="F37" s="1">
        <f>IF(グループ!E58="","",グループ!E58)</f>
      </c>
      <c r="G37" s="1">
        <f>IF(グループ!F58="","",グループ!F58)</f>
      </c>
    </row>
    <row r="38" spans="1:7" ht="13.5">
      <c r="A38" s="1">
        <f>IF(ＴＯＰ!$B$2="","",IF(グループ!B59="","",ＴＯＰ!$B$2))</f>
      </c>
      <c r="B38" s="1">
        <f>IF(グループ!$C$40="","",IF(グループ!B59="","",グループ!$C$40))</f>
      </c>
      <c r="C38" s="1">
        <f>IF(グループ!B59="","",グループ!B59)</f>
      </c>
      <c r="D38" s="1">
        <f>IF(グループ!C59="","",グループ!C59)</f>
      </c>
      <c r="E38" s="1">
        <f>IF(グループ!D59="","",グループ!D59)</f>
      </c>
      <c r="F38" s="1">
        <f>IF(グループ!E59="","",グループ!E59)</f>
      </c>
      <c r="G38" s="1">
        <f>IF(グループ!F59="","",グループ!F59)</f>
      </c>
    </row>
    <row r="39" spans="1:7" ht="13.5">
      <c r="A39" s="1">
        <f>IF(ＴＯＰ!$B$2="","",IF(グループ!B60="","",ＴＯＰ!$B$2))</f>
      </c>
      <c r="B39" s="1">
        <f>IF(グループ!$C$40="","",IF(グループ!B60="","",グループ!$C$40))</f>
      </c>
      <c r="C39" s="1">
        <f>IF(グループ!B60="","",グループ!B60)</f>
      </c>
      <c r="D39" s="1">
        <f>IF(グループ!C60="","",グループ!C60)</f>
      </c>
      <c r="E39" s="1">
        <f>IF(グループ!D60="","",グループ!D60)</f>
      </c>
      <c r="F39" s="1">
        <f>IF(グループ!E60="","",グループ!E60)</f>
      </c>
      <c r="G39" s="1">
        <f>IF(グループ!F60="","",グループ!F60)</f>
      </c>
    </row>
    <row r="40" spans="1:7" ht="13.5">
      <c r="A40" s="1">
        <f>IF(ＴＯＰ!$B$2="","",IF(グループ!B61="","",ＴＯＰ!$B$2))</f>
      </c>
      <c r="B40" s="1">
        <f>IF(グループ!$C$40="","",IF(グループ!B61="","",グループ!$C$40))</f>
      </c>
      <c r="C40" s="1">
        <f>IF(グループ!B61="","",グループ!B61)</f>
      </c>
      <c r="D40" s="1">
        <f>IF(グループ!C61="","",グループ!C61)</f>
      </c>
      <c r="E40" s="1">
        <f>IF(グループ!D61="","",グループ!D61)</f>
      </c>
      <c r="F40" s="1">
        <f>IF(グループ!E61="","",グループ!E61)</f>
      </c>
      <c r="G40" s="1">
        <f>IF(グループ!F61="","",グループ!F61)</f>
      </c>
    </row>
    <row r="41" spans="1:7" ht="13.5">
      <c r="A41" s="1">
        <f>IF(ＴＯＰ!$B$2="","",IF(グループ!B62="","",ＴＯＰ!$B$2))</f>
      </c>
      <c r="B41" s="1">
        <f>IF(グループ!$C$40="","",IF(グループ!B62="","",グループ!$C$40))</f>
      </c>
      <c r="C41" s="1">
        <f>IF(グループ!B62="","",グループ!B62)</f>
      </c>
      <c r="D41" s="1">
        <f>IF(グループ!C62="","",グループ!C62)</f>
      </c>
      <c r="E41" s="1">
        <f>IF(グループ!D62="","",グループ!D62)</f>
      </c>
      <c r="F41" s="1">
        <f>IF(グループ!E62="","",グループ!E62)</f>
      </c>
      <c r="G41" s="1">
        <f>IF(グループ!F62="","",グループ!F62)</f>
      </c>
    </row>
    <row r="42" spans="1:7" ht="13.5">
      <c r="A42" s="1">
        <f>IF(ＴＯＰ!$B$2="","",IF(グループ!B63="","",ＴＯＰ!$B$2))</f>
      </c>
      <c r="B42" s="1">
        <f>IF(グループ!$C$40="","",IF(グループ!B63="","",グループ!$C$40))</f>
      </c>
      <c r="C42" s="1">
        <f>IF(グループ!B63="","",グループ!B63)</f>
      </c>
      <c r="D42" s="1">
        <f>IF(グループ!C63="","",グループ!C63)</f>
      </c>
      <c r="E42" s="1">
        <f>IF(グループ!D63="","",グループ!D63)</f>
      </c>
      <c r="F42" s="1">
        <f>IF(グループ!E63="","",グループ!E63)</f>
      </c>
      <c r="G42" s="1">
        <f>IF(グループ!F63="","",グループ!F63)</f>
      </c>
    </row>
    <row r="43" spans="1:7" ht="13.5">
      <c r="A43" s="1">
        <f>IF(ＴＯＰ!$B$2="","",IF(グループ!B71="","",ＴＯＰ!$B$2))</f>
      </c>
      <c r="B43" s="1">
        <f>IF(グループ!$C$67="","",IF(グループ!B71="","",グループ!$C$67))</f>
      </c>
      <c r="C43" s="1">
        <f>IF(グループ!B71="","",グループ!B71)</f>
      </c>
      <c r="D43" s="1">
        <f>IF(グループ!C71="","",グループ!C71)</f>
      </c>
      <c r="E43" s="1">
        <f>IF(グループ!D71="","",グループ!D71)</f>
      </c>
      <c r="F43" s="1">
        <f>IF(グループ!E71="","",グループ!E71)</f>
      </c>
      <c r="G43" s="1">
        <f>IF(グループ!F71="","",グループ!F71)</f>
      </c>
    </row>
    <row r="44" spans="1:7" ht="13.5">
      <c r="A44" s="1">
        <f>IF(ＴＯＰ!$B$2="","",IF(グループ!B72="","",ＴＯＰ!$B$2))</f>
      </c>
      <c r="B44" s="1">
        <f>IF(グループ!$C$67="","",IF(グループ!B72="","",グループ!$C$67))</f>
      </c>
      <c r="C44" s="1">
        <f>IF(グループ!B72="","",グループ!B72)</f>
      </c>
      <c r="D44" s="1">
        <f>IF(グループ!C72="","",グループ!C72)</f>
      </c>
      <c r="E44" s="1">
        <f>IF(グループ!D72="","",グループ!D72)</f>
      </c>
      <c r="F44" s="1">
        <f>IF(グループ!E72="","",グループ!E72)</f>
      </c>
      <c r="G44" s="1">
        <f>IF(グループ!F72="","",グループ!F72)</f>
      </c>
    </row>
    <row r="45" spans="1:7" ht="13.5">
      <c r="A45" s="1">
        <f>IF(ＴＯＰ!$B$2="","",IF(グループ!B73="","",ＴＯＰ!$B$2))</f>
      </c>
      <c r="B45" s="1">
        <f>IF(グループ!$C$67="","",IF(グループ!B73="","",グループ!$C$67))</f>
      </c>
      <c r="C45" s="1">
        <f>IF(グループ!B73="","",グループ!B73)</f>
      </c>
      <c r="D45" s="1">
        <f>IF(グループ!C73="","",グループ!C73)</f>
      </c>
      <c r="E45" s="1">
        <f>IF(グループ!D73="","",グループ!D73)</f>
      </c>
      <c r="F45" s="1">
        <f>IF(グループ!E73="","",グループ!E73)</f>
      </c>
      <c r="G45" s="1">
        <f>IF(グループ!F73="","",グループ!F73)</f>
      </c>
    </row>
    <row r="46" spans="1:7" ht="13.5">
      <c r="A46" s="1">
        <f>IF(ＴＯＰ!$B$2="","",IF(グループ!B74="","",ＴＯＰ!$B$2))</f>
      </c>
      <c r="B46" s="1">
        <f>IF(グループ!$C$67="","",IF(グループ!B74="","",グループ!$C$67))</f>
      </c>
      <c r="C46" s="1">
        <f>IF(グループ!B74="","",グループ!B74)</f>
      </c>
      <c r="D46" s="1">
        <f>IF(グループ!C74="","",グループ!C74)</f>
      </c>
      <c r="E46" s="1">
        <f>IF(グループ!D74="","",グループ!D74)</f>
      </c>
      <c r="F46" s="1">
        <f>IF(グループ!E74="","",グループ!E74)</f>
      </c>
      <c r="G46" s="1">
        <f>IF(グループ!F74="","",グループ!F74)</f>
      </c>
    </row>
    <row r="47" spans="1:7" ht="13.5">
      <c r="A47" s="1">
        <f>IF(ＴＯＰ!$B$2="","",IF(グループ!B75="","",ＴＯＰ!$B$2))</f>
      </c>
      <c r="B47" s="1">
        <f>IF(グループ!$C$67="","",IF(グループ!B75="","",グループ!$C$67))</f>
      </c>
      <c r="C47" s="1">
        <f>IF(グループ!B75="","",グループ!B75)</f>
      </c>
      <c r="D47" s="1">
        <f>IF(グループ!C75="","",グループ!C75)</f>
      </c>
      <c r="E47" s="1">
        <f>IF(グループ!D75="","",グループ!D75)</f>
      </c>
      <c r="F47" s="1">
        <f>IF(グループ!E75="","",グループ!E75)</f>
      </c>
      <c r="G47" s="1">
        <f>IF(グループ!F75="","",グループ!F75)</f>
      </c>
    </row>
    <row r="48" spans="1:7" ht="13.5">
      <c r="A48" s="1">
        <f>IF(ＴＯＰ!$B$2="","",IF(グループ!B76="","",ＴＯＰ!$B$2))</f>
      </c>
      <c r="B48" s="1">
        <f>IF(グループ!$C$67="","",IF(グループ!B76="","",グループ!$C$67))</f>
      </c>
      <c r="C48" s="1">
        <f>IF(グループ!B76="","",グループ!B76)</f>
      </c>
      <c r="D48" s="1">
        <f>IF(グループ!C76="","",グループ!C76)</f>
      </c>
      <c r="E48" s="1">
        <f>IF(グループ!D76="","",グループ!D76)</f>
      </c>
      <c r="F48" s="1">
        <f>IF(グループ!E76="","",グループ!E76)</f>
      </c>
      <c r="G48" s="1">
        <f>IF(グループ!F76="","",グループ!F76)</f>
      </c>
    </row>
    <row r="49" spans="1:7" ht="13.5">
      <c r="A49" s="1">
        <f>IF(ＴＯＰ!$B$2="","",IF(グループ!B77="","",ＴＯＰ!$B$2))</f>
      </c>
      <c r="B49" s="1">
        <f>IF(グループ!$C$67="","",IF(グループ!B77="","",グループ!$C$67))</f>
      </c>
      <c r="C49" s="1">
        <f>IF(グループ!B77="","",グループ!B77)</f>
      </c>
      <c r="D49" s="1">
        <f>IF(グループ!C77="","",グループ!C77)</f>
      </c>
      <c r="E49" s="1">
        <f>IF(グループ!D77="","",グループ!D77)</f>
      </c>
      <c r="F49" s="1">
        <f>IF(グループ!E77="","",グループ!E77)</f>
      </c>
      <c r="G49" s="1">
        <f>IF(グループ!F77="","",グループ!F77)</f>
      </c>
    </row>
    <row r="50" spans="1:7" ht="13.5">
      <c r="A50" s="1">
        <f>IF(ＴＯＰ!$B$2="","",IF(グループ!B78="","",ＴＯＰ!$B$2))</f>
      </c>
      <c r="B50" s="1">
        <f>IF(グループ!$C$67="","",IF(グループ!B78="","",グループ!$C$67))</f>
      </c>
      <c r="C50" s="1">
        <f>IF(グループ!B78="","",グループ!B78)</f>
      </c>
      <c r="D50" s="1">
        <f>IF(グループ!C78="","",グループ!C78)</f>
      </c>
      <c r="E50" s="1">
        <f>IF(グループ!D78="","",グループ!D78)</f>
      </c>
      <c r="F50" s="1">
        <f>IF(グループ!E78="","",グループ!E78)</f>
      </c>
      <c r="G50" s="1">
        <f>IF(グループ!F78="","",グループ!F78)</f>
      </c>
    </row>
    <row r="51" spans="1:7" ht="13.5">
      <c r="A51" s="1">
        <f>IF(ＴＯＰ!$B$2="","",IF(グループ!B79="","",ＴＯＰ!$B$2))</f>
      </c>
      <c r="B51" s="1">
        <f>IF(グループ!$C$67="","",IF(グループ!B79="","",グループ!$C$67))</f>
      </c>
      <c r="C51" s="1">
        <f>IF(グループ!B79="","",グループ!B79)</f>
      </c>
      <c r="D51" s="1">
        <f>IF(グループ!C79="","",グループ!C79)</f>
      </c>
      <c r="E51" s="1">
        <f>IF(グループ!D79="","",グループ!D79)</f>
      </c>
      <c r="F51" s="1">
        <f>IF(グループ!E79="","",グループ!E79)</f>
      </c>
      <c r="G51" s="1">
        <f>IF(グループ!F79="","",グループ!F79)</f>
      </c>
    </row>
    <row r="52" spans="1:7" ht="13.5">
      <c r="A52" s="1">
        <f>IF(ＴＯＰ!$B$2="","",IF(グループ!B80="","",ＴＯＰ!$B$2))</f>
      </c>
      <c r="B52" s="1">
        <f>IF(グループ!$C$67="","",IF(グループ!B80="","",グループ!$C$67))</f>
      </c>
      <c r="C52" s="1">
        <f>IF(グループ!B80="","",グループ!B80)</f>
      </c>
      <c r="D52" s="1">
        <f>IF(グループ!C80="","",グループ!C80)</f>
      </c>
      <c r="E52" s="1">
        <f>IF(グループ!D80="","",グループ!D80)</f>
      </c>
      <c r="F52" s="1">
        <f>IF(グループ!E80="","",グループ!E80)</f>
      </c>
      <c r="G52" s="1">
        <f>IF(グループ!F80="","",グループ!F80)</f>
      </c>
    </row>
    <row r="53" spans="1:7" ht="13.5">
      <c r="A53" s="1">
        <f>IF(ＴＯＰ!$B$2="","",IF(グループ!B81="","",ＴＯＰ!$B$2))</f>
      </c>
      <c r="B53" s="1">
        <f>IF(グループ!$C$67="","",IF(グループ!B81="","",グループ!$C$67))</f>
      </c>
      <c r="C53" s="1">
        <f>IF(グループ!B81="","",グループ!B81)</f>
      </c>
      <c r="D53" s="1">
        <f>IF(グループ!C81="","",グループ!C81)</f>
      </c>
      <c r="E53" s="1">
        <f>IF(グループ!D81="","",グループ!D81)</f>
      </c>
      <c r="F53" s="1">
        <f>IF(グループ!E81="","",グループ!E81)</f>
      </c>
      <c r="G53" s="1">
        <f>IF(グループ!F81="","",グループ!F81)</f>
      </c>
    </row>
    <row r="54" spans="1:7" ht="13.5">
      <c r="A54" s="1">
        <f>IF(ＴＯＰ!$B$2="","",IF(グループ!B82="","",ＴＯＰ!$B$2))</f>
      </c>
      <c r="B54" s="1">
        <f>IF(グループ!$C$67="","",IF(グループ!B82="","",グループ!$C$67))</f>
      </c>
      <c r="C54" s="1">
        <f>IF(グループ!B82="","",グループ!B82)</f>
      </c>
      <c r="D54" s="1">
        <f>IF(グループ!C82="","",グループ!C82)</f>
      </c>
      <c r="E54" s="1">
        <f>IF(グループ!D82="","",グループ!D82)</f>
      </c>
      <c r="F54" s="1">
        <f>IF(グループ!E82="","",グループ!E82)</f>
      </c>
      <c r="G54" s="1">
        <f>IF(グループ!F82="","",グループ!F82)</f>
      </c>
    </row>
    <row r="55" spans="1:7" ht="13.5">
      <c r="A55" s="1">
        <f>IF(ＴＯＰ!$B$2="","",IF(グループ!B83="","",ＴＯＰ!$B$2))</f>
      </c>
      <c r="B55" s="1">
        <f>IF(グループ!$C$67="","",IF(グループ!B83="","",グループ!$C$67))</f>
      </c>
      <c r="C55" s="1">
        <f>IF(グループ!B83="","",グループ!B83)</f>
      </c>
      <c r="D55" s="1">
        <f>IF(グループ!C83="","",グループ!C83)</f>
      </c>
      <c r="E55" s="1">
        <f>IF(グループ!D83="","",グループ!D83)</f>
      </c>
      <c r="F55" s="1">
        <f>IF(グループ!E83="","",グループ!E83)</f>
      </c>
      <c r="G55" s="1">
        <f>IF(グループ!F83="","",グループ!F83)</f>
      </c>
    </row>
    <row r="56" spans="1:7" ht="13.5">
      <c r="A56" s="1">
        <f>IF(ＴＯＰ!$B$2="","",IF(グループ!B84="","",ＴＯＰ!$B$2))</f>
      </c>
      <c r="B56" s="1">
        <f>IF(グループ!$C$67="","",IF(グループ!B84="","",グループ!$C$67))</f>
      </c>
      <c r="C56" s="1">
        <f>IF(グループ!B84="","",グループ!B84)</f>
      </c>
      <c r="D56" s="1">
        <f>IF(グループ!C84="","",グループ!C84)</f>
      </c>
      <c r="E56" s="1">
        <f>IF(グループ!D84="","",グループ!D84)</f>
      </c>
      <c r="F56" s="1">
        <f>IF(グループ!E84="","",グループ!E84)</f>
      </c>
      <c r="G56" s="1">
        <f>IF(グループ!F84="","",グループ!F84)</f>
      </c>
    </row>
    <row r="57" spans="1:7" ht="13.5">
      <c r="A57" s="1">
        <f>IF(ＴＯＰ!$B$2="","",IF(グループ!B85="","",ＴＯＰ!$B$2))</f>
      </c>
      <c r="B57" s="1">
        <f>IF(グループ!$C$67="","",IF(グループ!B85="","",グループ!$C$67))</f>
      </c>
      <c r="C57" s="1">
        <f>IF(グループ!B85="","",グループ!B85)</f>
      </c>
      <c r="D57" s="1">
        <f>IF(グループ!C85="","",グループ!C85)</f>
      </c>
      <c r="E57" s="1">
        <f>IF(グループ!D85="","",グループ!D85)</f>
      </c>
      <c r="F57" s="1">
        <f>IF(グループ!E85="","",グループ!E85)</f>
      </c>
      <c r="G57" s="1">
        <f>IF(グループ!F85="","",グループ!F85)</f>
      </c>
    </row>
    <row r="58" spans="1:7" ht="13.5">
      <c r="A58" s="1">
        <f>IF(ＴＯＰ!$B$2="","",IF(グループ!B86="","",ＴＯＰ!$B$2))</f>
      </c>
      <c r="B58" s="1">
        <f>IF(グループ!$C$67="","",IF(グループ!B86="","",グループ!$C$67))</f>
      </c>
      <c r="C58" s="1">
        <f>IF(グループ!B86="","",グループ!B86)</f>
      </c>
      <c r="D58" s="1">
        <f>IF(グループ!C86="","",グループ!C86)</f>
      </c>
      <c r="E58" s="1">
        <f>IF(グループ!D86="","",グループ!D86)</f>
      </c>
      <c r="F58" s="1">
        <f>IF(グループ!E86="","",グループ!E86)</f>
      </c>
      <c r="G58" s="1">
        <f>IF(グループ!F86="","",グループ!F86)</f>
      </c>
    </row>
    <row r="59" spans="1:7" ht="13.5">
      <c r="A59" s="1">
        <f>IF(ＴＯＰ!$B$2="","",IF(グループ!B87="","",ＴＯＰ!$B$2))</f>
      </c>
      <c r="B59" s="1">
        <f>IF(グループ!$C$67="","",IF(グループ!B87="","",グループ!$C$67))</f>
      </c>
      <c r="C59" s="1">
        <f>IF(グループ!B87="","",グループ!B87)</f>
      </c>
      <c r="D59" s="1">
        <f>IF(グループ!C87="","",グループ!C87)</f>
      </c>
      <c r="E59" s="1">
        <f>IF(グループ!D87="","",グループ!D87)</f>
      </c>
      <c r="F59" s="1">
        <f>IF(グループ!E87="","",グループ!E87)</f>
      </c>
      <c r="G59" s="1">
        <f>IF(グループ!F87="","",グループ!F87)</f>
      </c>
    </row>
    <row r="60" spans="1:7" ht="13.5">
      <c r="A60" s="1">
        <f>IF(ＴＯＰ!$B$2="","",IF(グループ!B88="","",ＴＯＰ!$B$2))</f>
      </c>
      <c r="B60" s="1">
        <f>IF(グループ!$C$67="","",IF(グループ!B88="","",グループ!$C$67))</f>
      </c>
      <c r="C60" s="1">
        <f>IF(グループ!B88="","",グループ!B88)</f>
      </c>
      <c r="D60" s="1">
        <f>IF(グループ!C88="","",グループ!C88)</f>
      </c>
      <c r="E60" s="1">
        <f>IF(グループ!D88="","",グループ!D88)</f>
      </c>
      <c r="F60" s="1">
        <f>IF(グループ!E88="","",グループ!E88)</f>
      </c>
      <c r="G60" s="1">
        <f>IF(グループ!F88="","",グループ!F88)</f>
      </c>
    </row>
    <row r="61" spans="1:7" ht="13.5">
      <c r="A61" s="1">
        <f>IF(ＴＯＰ!$B$2="","",IF(グループ!B89="","",ＴＯＰ!$B$2))</f>
      </c>
      <c r="B61" s="1">
        <f>IF(グループ!$C$67="","",IF(グループ!B89="","",グループ!$C$67))</f>
      </c>
      <c r="C61" s="1">
        <f>IF(グループ!B89="","",グループ!B89)</f>
      </c>
      <c r="D61" s="1">
        <f>IF(グループ!C89="","",グループ!C89)</f>
      </c>
      <c r="E61" s="1">
        <f>IF(グループ!D89="","",グループ!D89)</f>
      </c>
      <c r="F61" s="1">
        <f>IF(グループ!E89="","",グループ!E89)</f>
      </c>
      <c r="G61" s="1">
        <f>IF(グループ!F89="","",グループ!F89)</f>
      </c>
    </row>
    <row r="62" spans="1:7" ht="13.5">
      <c r="A62" s="1">
        <f>IF(ＴＯＰ!$B$2="","",IF(グループ!B90="","",ＴＯＰ!$B$2))</f>
      </c>
      <c r="B62" s="1">
        <f>IF(グループ!$C$67="","",IF(グループ!B90="","",グループ!$C$67))</f>
      </c>
      <c r="C62" s="1">
        <f>IF(グループ!B90="","",グループ!B90)</f>
      </c>
      <c r="D62" s="1">
        <f>IF(グループ!C90="","",グループ!C90)</f>
      </c>
      <c r="E62" s="1">
        <f>IF(グループ!D90="","",グループ!D90)</f>
      </c>
      <c r="F62" s="1">
        <f>IF(グループ!E90="","",グループ!E90)</f>
      </c>
      <c r="G62" s="1">
        <f>IF(グループ!F90="","",グループ!F90)</f>
      </c>
    </row>
    <row r="63" spans="5:7" ht="13.5">
      <c r="E63"/>
      <c r="F63"/>
      <c r="G63"/>
    </row>
  </sheetData>
  <sheetProtection password="E53C" sheet="1"/>
  <printOptions/>
  <pageMargins left="0.7" right="0.7"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sheetPr>
    <tabColor theme="0" tint="-0.3499799966812134"/>
  </sheetPr>
  <dimension ref="A1:P2"/>
  <sheetViews>
    <sheetView zoomScalePageLayoutView="0" workbookViewId="0" topLeftCell="A1">
      <selection activeCell="E27" sqref="E27"/>
    </sheetView>
  </sheetViews>
  <sheetFormatPr defaultColWidth="9.140625" defaultRowHeight="15"/>
  <cols>
    <col min="1" max="2" width="14.8515625" style="0" customWidth="1"/>
    <col min="3" max="3" width="11.421875" style="0" bestFit="1" customWidth="1"/>
    <col min="5" max="5" width="13.7109375" style="0" bestFit="1" customWidth="1"/>
    <col min="7" max="7" width="15.57421875" style="0" bestFit="1" customWidth="1"/>
    <col min="9" max="9" width="17.8515625" style="0" bestFit="1" customWidth="1"/>
    <col min="11" max="11" width="10.57421875" style="0" customWidth="1"/>
    <col min="12" max="12" width="17.140625" style="0" bestFit="1" customWidth="1"/>
    <col min="13" max="13" width="19.421875" style="0" bestFit="1" customWidth="1"/>
    <col min="14" max="14" width="21.421875" style="0" bestFit="1" customWidth="1"/>
    <col min="15" max="15" width="17.57421875" style="0" customWidth="1"/>
    <col min="16" max="16" width="10.57421875" style="0" customWidth="1"/>
  </cols>
  <sheetData>
    <row r="1" spans="1:16" s="3" customFormat="1" ht="13.5">
      <c r="A1" s="22" t="s">
        <v>16</v>
      </c>
      <c r="B1" s="22" t="s">
        <v>17</v>
      </c>
      <c r="C1" s="22" t="s">
        <v>157</v>
      </c>
      <c r="D1" s="22" t="s">
        <v>112</v>
      </c>
      <c r="E1" s="22" t="s">
        <v>113</v>
      </c>
      <c r="F1" s="22" t="s">
        <v>112</v>
      </c>
      <c r="G1" s="22" t="s">
        <v>158</v>
      </c>
      <c r="H1" s="22" t="s">
        <v>112</v>
      </c>
      <c r="I1" s="22" t="s">
        <v>114</v>
      </c>
      <c r="J1" s="22" t="s">
        <v>112</v>
      </c>
      <c r="K1" s="22" t="s">
        <v>115</v>
      </c>
      <c r="L1" s="2" t="s">
        <v>159</v>
      </c>
      <c r="M1" s="2" t="s">
        <v>136</v>
      </c>
      <c r="N1" s="2" t="s">
        <v>160</v>
      </c>
      <c r="O1" s="2" t="s">
        <v>137</v>
      </c>
      <c r="P1" s="2" t="s">
        <v>138</v>
      </c>
    </row>
    <row r="2" spans="1:16" ht="13.5">
      <c r="A2" s="1">
        <f>IF(ＴＯＰ!$B$2="","",ＴＯＰ!$B$2)</f>
      </c>
      <c r="B2" s="1">
        <f>IF(ＴＯＰ!$B$3="","",ＴＯＰ!$B$3)</f>
      </c>
      <c r="C2" s="1">
        <f>'予選料金'!F5</f>
        <v>0</v>
      </c>
      <c r="D2" s="1">
        <f>C2*1000</f>
        <v>0</v>
      </c>
      <c r="E2" s="1">
        <f>'予選料金'!F7</f>
        <v>0</v>
      </c>
      <c r="F2" s="1">
        <f>E2*2000</f>
        <v>0</v>
      </c>
      <c r="G2" s="1">
        <f>'予選料金'!F9</f>
        <v>0</v>
      </c>
      <c r="H2" s="1">
        <f>G2*1000</f>
        <v>0</v>
      </c>
      <c r="I2" s="1">
        <f>'予選料金'!F11</f>
        <v>0</v>
      </c>
      <c r="J2" s="1">
        <f>I2*2000</f>
        <v>0</v>
      </c>
      <c r="K2" s="1">
        <f>D2+F2+H2+J2</f>
        <v>0</v>
      </c>
      <c r="L2" s="1">
        <f>'予選料金'!F6</f>
        <v>0</v>
      </c>
      <c r="M2" s="1">
        <f>'予選料金'!F8</f>
        <v>0</v>
      </c>
      <c r="N2" s="1">
        <f>'予選料金'!F10</f>
        <v>0</v>
      </c>
      <c r="O2" s="1">
        <f>'予選料金'!F12</f>
        <v>0</v>
      </c>
      <c r="P2" s="1">
        <f>K2-((L2+M2+N2+O2)*1000)</f>
        <v>0</v>
      </c>
    </row>
  </sheetData>
  <sheetProtection password="E53C" sheet="1"/>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W2"/>
  <sheetViews>
    <sheetView zoomScalePageLayoutView="0" workbookViewId="0" topLeftCell="A1">
      <selection activeCell="M3" sqref="M3"/>
    </sheetView>
  </sheetViews>
  <sheetFormatPr defaultColWidth="11.57421875" defaultRowHeight="15"/>
  <cols>
    <col min="1" max="2" width="11.00390625" style="0" customWidth="1"/>
    <col min="3" max="3" width="8.57421875" style="0" bestFit="1" customWidth="1"/>
    <col min="4" max="4" width="8.140625" style="0" customWidth="1"/>
    <col min="5" max="5" width="10.421875" style="0" bestFit="1" customWidth="1"/>
    <col min="6" max="6" width="8.140625" style="0" customWidth="1"/>
    <col min="7" max="7" width="12.421875" style="0" bestFit="1" customWidth="1"/>
    <col min="8" max="8" width="7.7109375" style="0" customWidth="1"/>
    <col min="9" max="9" width="14.421875" style="0" bestFit="1" customWidth="1"/>
    <col min="10" max="10" width="7.57421875" style="0" customWidth="1"/>
    <col min="11" max="11" width="11.00390625" style="0" bestFit="1" customWidth="1"/>
    <col min="12" max="13" width="9.57421875" style="85" customWidth="1"/>
    <col min="14" max="14" width="9.00390625" style="0" bestFit="1" customWidth="1"/>
    <col min="15" max="15" width="10.00390625" style="0" customWidth="1"/>
    <col min="16" max="16" width="8.8515625" style="0" bestFit="1" customWidth="1"/>
    <col min="17" max="17" width="11.00390625" style="0" bestFit="1" customWidth="1"/>
    <col min="18" max="19" width="11.00390625" style="85" customWidth="1"/>
    <col min="20" max="21" width="11.00390625" style="0" bestFit="1" customWidth="1"/>
    <col min="22" max="22" width="9.00390625" style="0" bestFit="1" customWidth="1"/>
    <col min="23" max="23" width="11.00390625" style="0" bestFit="1" customWidth="1"/>
    <col min="24" max="16384" width="11.421875" style="0" customWidth="1"/>
  </cols>
  <sheetData>
    <row r="1" spans="1:23" s="123" customFormat="1" ht="13.5">
      <c r="A1" s="122" t="s">
        <v>16</v>
      </c>
      <c r="B1" s="122" t="s">
        <v>17</v>
      </c>
      <c r="C1" s="122" t="s">
        <v>116</v>
      </c>
      <c r="D1" s="122" t="s">
        <v>112</v>
      </c>
      <c r="E1" s="122" t="s">
        <v>110</v>
      </c>
      <c r="F1" s="122" t="s">
        <v>112</v>
      </c>
      <c r="G1" s="122" t="s">
        <v>117</v>
      </c>
      <c r="H1" s="122" t="s">
        <v>112</v>
      </c>
      <c r="I1" s="122" t="s">
        <v>111</v>
      </c>
      <c r="J1" s="122" t="s">
        <v>112</v>
      </c>
      <c r="K1" s="122" t="s">
        <v>122</v>
      </c>
      <c r="L1" s="122" t="s">
        <v>177</v>
      </c>
      <c r="M1" s="122" t="s">
        <v>178</v>
      </c>
      <c r="N1" s="122" t="s">
        <v>118</v>
      </c>
      <c r="O1" s="122" t="s">
        <v>125</v>
      </c>
      <c r="P1" s="122" t="s">
        <v>119</v>
      </c>
      <c r="Q1" s="122" t="s">
        <v>172</v>
      </c>
      <c r="R1" s="122" t="s">
        <v>173</v>
      </c>
      <c r="S1" s="122" t="s">
        <v>174</v>
      </c>
      <c r="T1" s="122" t="s">
        <v>121</v>
      </c>
      <c r="U1" s="122" t="s">
        <v>120</v>
      </c>
      <c r="V1" s="122" t="s">
        <v>123</v>
      </c>
      <c r="W1" s="122" t="s">
        <v>124</v>
      </c>
    </row>
    <row r="2" spans="1:23" s="100" customFormat="1" ht="13.5">
      <c r="A2" s="124">
        <f>IF(ＴＯＰ!$B$2="","",ＴＯＰ!$B$2)</f>
      </c>
      <c r="B2" s="124">
        <f>IF(ＴＯＰ!$B$3="","",ＴＯＰ!$B$3)</f>
      </c>
      <c r="C2" s="124">
        <f>'本選料金＿記念品注文'!F4</f>
        <v>0</v>
      </c>
      <c r="D2" s="124">
        <f>C2*2000</f>
        <v>0</v>
      </c>
      <c r="E2" s="124">
        <f>'本選料金＿記念品注文'!F5</f>
        <v>0</v>
      </c>
      <c r="F2" s="124">
        <f>E2*4000</f>
        <v>0</v>
      </c>
      <c r="G2" s="124">
        <f>'本選料金＿記念品注文'!F7</f>
        <v>0</v>
      </c>
      <c r="H2" s="124">
        <f>G2*2000</f>
        <v>0</v>
      </c>
      <c r="I2" s="124">
        <f>'本選料金＿記念品注文'!F8</f>
        <v>0</v>
      </c>
      <c r="J2" s="124">
        <f>I2*4000</f>
        <v>0</v>
      </c>
      <c r="K2" s="124">
        <f>D2+F2+H2+J2</f>
        <v>0</v>
      </c>
      <c r="L2" s="124" t="e">
        <f>本選料金＿記念品注文!#REF!</f>
        <v>#REF!</v>
      </c>
      <c r="M2" s="124" t="e">
        <f>本選料金＿記念品注文!#REF!</f>
        <v>#REF!</v>
      </c>
      <c r="N2" s="124">
        <f>'本選料金＿記念品注文'!F10</f>
        <v>0</v>
      </c>
      <c r="O2" s="124">
        <f>N2*600</f>
        <v>0</v>
      </c>
      <c r="P2" s="124">
        <f>'本選料金＿記念品注文'!F11</f>
        <v>0</v>
      </c>
      <c r="Q2" s="124">
        <f>P2*2000</f>
        <v>0</v>
      </c>
      <c r="R2" s="124">
        <f>'本選料金＿記念品注文'!F12</f>
        <v>0</v>
      </c>
      <c r="S2" s="124">
        <f>'本選料金＿記念品注文'!F13</f>
        <v>0</v>
      </c>
      <c r="T2" s="124">
        <f>'本選料金＿記念品注文'!F14</f>
        <v>0</v>
      </c>
      <c r="U2" s="124">
        <f>T2*1500</f>
        <v>0</v>
      </c>
      <c r="V2" s="124">
        <f>O2+Q2+U2</f>
        <v>0</v>
      </c>
      <c r="W2" s="124">
        <f>K2+V2</f>
        <v>0</v>
      </c>
    </row>
  </sheetData>
  <sheetProtection password="E53C" sheet="1"/>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0" tint="-0.3499799966812134"/>
  </sheetPr>
  <dimension ref="A1:E2"/>
  <sheetViews>
    <sheetView zoomScalePageLayoutView="0" workbookViewId="0" topLeftCell="A1">
      <selection activeCell="E25" sqref="E25"/>
    </sheetView>
  </sheetViews>
  <sheetFormatPr defaultColWidth="9.140625" defaultRowHeight="15"/>
  <cols>
    <col min="1" max="1" width="19.421875" style="100" customWidth="1"/>
    <col min="2" max="2" width="9.00390625" style="100" customWidth="1"/>
    <col min="3" max="3" width="21.7109375" style="100" bestFit="1" customWidth="1"/>
    <col min="4" max="4" width="9.00390625" style="100" customWidth="1"/>
    <col min="5" max="5" width="28.00390625" style="100" bestFit="1" customWidth="1"/>
    <col min="6" max="16384" width="9.00390625" style="100" customWidth="1"/>
  </cols>
  <sheetData>
    <row r="1" spans="1:5" ht="13.5">
      <c r="A1" s="100" t="s">
        <v>144</v>
      </c>
      <c r="B1" s="100" t="s">
        <v>145</v>
      </c>
      <c r="C1" s="100" t="s">
        <v>165</v>
      </c>
      <c r="D1" s="100" t="s">
        <v>146</v>
      </c>
      <c r="E1" s="100" t="s">
        <v>147</v>
      </c>
    </row>
    <row r="2" spans="1:5" ht="13.5">
      <c r="A2" s="100">
        <f>IF(ＴＯＰ!B2="","",ＴＯＰ!B2)</f>
      </c>
      <c r="B2" s="100">
        <f>IF('本選料金＿記念品注文'!C36="","",'本選料金＿記念品注文'!C36)</f>
      </c>
      <c r="C2" s="100">
        <f>IF('本選料金＿記念品注文'!C40="","",'本選料金＿記念品注文'!C40)</f>
      </c>
      <c r="D2" s="100">
        <f>IF('本選料金＿記念品注文'!C38="","",'本選料金＿記念品注文'!C38)</f>
      </c>
      <c r="E2" s="100">
        <f>IF('本選料金＿記念品注文'!C39="","",'本選料金＿記念品注文'!C39)</f>
      </c>
    </row>
  </sheetData>
  <sheetProtection password="E53C" sheet="1" objects="1" scenarios="1"/>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2" tint="-0.4999699890613556"/>
  </sheetPr>
  <dimension ref="B2:P6"/>
  <sheetViews>
    <sheetView zoomScalePageLayoutView="0" workbookViewId="0" topLeftCell="A1">
      <selection activeCell="L13" sqref="L13"/>
    </sheetView>
  </sheetViews>
  <sheetFormatPr defaultColWidth="9.140625" defaultRowHeight="15" outlineLevelCol="1"/>
  <cols>
    <col min="1" max="1" width="9.00390625" style="85" customWidth="1"/>
    <col min="2" max="2" width="3.7109375" style="85" hidden="1" customWidth="1" outlineLevel="1"/>
    <col min="3" max="3" width="6.421875" style="85" hidden="1" customWidth="1" outlineLevel="1"/>
    <col min="4" max="4" width="6.28125" style="85" hidden="1" customWidth="1" outlineLevel="1"/>
    <col min="5" max="5" width="6.421875" style="85" hidden="1" customWidth="1" outlineLevel="1"/>
    <col min="6" max="6" width="6.28125" style="85" hidden="1" customWidth="1" outlineLevel="1"/>
    <col min="7" max="7" width="8.28125" style="85" hidden="1" customWidth="1" outlineLevel="1"/>
    <col min="8" max="8" width="10.28125" style="85" hidden="1" customWidth="1" outlineLevel="1"/>
    <col min="9" max="9" width="7.7109375" style="85" hidden="1" customWidth="1" outlineLevel="1"/>
    <col min="10" max="10" width="7.57421875" style="85" hidden="1" customWidth="1" outlineLevel="1"/>
    <col min="11" max="11" width="6.421875" style="85" hidden="1" customWidth="1" outlineLevel="1"/>
    <col min="12" max="12" width="9.421875" style="85" hidden="1" customWidth="1" outlineLevel="1"/>
    <col min="13" max="16" width="9.140625" style="85" hidden="1" customWidth="1" outlineLevel="1"/>
    <col min="17" max="17" width="9.00390625" style="85" customWidth="1" collapsed="1"/>
    <col min="18" max="16384" width="9.00390625" style="85" customWidth="1"/>
  </cols>
  <sheetData>
    <row r="2" spans="2:16" ht="13.5">
      <c r="B2" s="85" t="s">
        <v>229</v>
      </c>
      <c r="C2" s="85" t="s">
        <v>249</v>
      </c>
      <c r="D2" s="85" t="s">
        <v>250</v>
      </c>
      <c r="E2" s="85" t="s">
        <v>251</v>
      </c>
      <c r="F2" s="85" t="s">
        <v>252</v>
      </c>
      <c r="G2" s="85" t="s">
        <v>253</v>
      </c>
      <c r="H2" s="85" t="s">
        <v>254</v>
      </c>
      <c r="I2" s="85" t="s">
        <v>271</v>
      </c>
      <c r="J2" s="85" t="s">
        <v>271</v>
      </c>
      <c r="K2" s="85" t="s">
        <v>271</v>
      </c>
      <c r="L2" s="85" t="s">
        <v>271</v>
      </c>
      <c r="M2" s="85" t="s">
        <v>271</v>
      </c>
      <c r="N2" s="85" t="s">
        <v>271</v>
      </c>
      <c r="O2" s="85" t="s">
        <v>271</v>
      </c>
      <c r="P2" s="85" t="s">
        <v>271</v>
      </c>
    </row>
    <row r="3" spans="2:16" ht="13.5">
      <c r="B3" s="85" t="s">
        <v>223</v>
      </c>
      <c r="C3" s="85" t="s">
        <v>232</v>
      </c>
      <c r="D3" s="85" t="s">
        <v>234</v>
      </c>
      <c r="E3" s="85" t="s">
        <v>255</v>
      </c>
      <c r="F3" s="85" t="s">
        <v>271</v>
      </c>
      <c r="G3" s="85" t="s">
        <v>271</v>
      </c>
      <c r="H3" s="85" t="s">
        <v>271</v>
      </c>
      <c r="I3" s="85" t="s">
        <v>271</v>
      </c>
      <c r="J3" s="85" t="s">
        <v>271</v>
      </c>
      <c r="K3" s="85" t="s">
        <v>271</v>
      </c>
      <c r="L3" s="85" t="s">
        <v>271</v>
      </c>
      <c r="M3" s="85" t="s">
        <v>271</v>
      </c>
      <c r="N3" s="85" t="s">
        <v>271</v>
      </c>
      <c r="O3" s="85" t="s">
        <v>271</v>
      </c>
      <c r="P3" s="85" t="s">
        <v>271</v>
      </c>
    </row>
    <row r="4" spans="2:16" ht="13.5">
      <c r="B4" s="85" t="s">
        <v>228</v>
      </c>
      <c r="C4" s="85" t="s">
        <v>256</v>
      </c>
      <c r="D4" s="85" t="s">
        <v>233</v>
      </c>
      <c r="E4" s="85" t="s">
        <v>231</v>
      </c>
      <c r="F4" s="85" t="s">
        <v>257</v>
      </c>
      <c r="G4" s="85" t="s">
        <v>258</v>
      </c>
      <c r="H4" s="85" t="s">
        <v>239</v>
      </c>
      <c r="I4" s="85" t="s">
        <v>259</v>
      </c>
      <c r="J4" s="85" t="s">
        <v>260</v>
      </c>
      <c r="K4" s="85" t="s">
        <v>238</v>
      </c>
      <c r="L4" s="85" t="s">
        <v>269</v>
      </c>
      <c r="M4" s="85" t="s">
        <v>261</v>
      </c>
      <c r="N4" s="85" t="s">
        <v>262</v>
      </c>
      <c r="O4" s="85" t="s">
        <v>263</v>
      </c>
      <c r="P4" s="85" t="s">
        <v>264</v>
      </c>
    </row>
    <row r="6" ht="13.5">
      <c r="H6" s="85" t="s">
        <v>271</v>
      </c>
    </row>
  </sheetData>
  <sheetProtection password="E53C" sheet="1"/>
  <dataValidations count="1">
    <dataValidation type="list" allowBlank="1" showInputMessage="1" showErrorMessage="1" sqref="B2:E4 F2:H2 F4:P4">
      <formula1>"＝技術"</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K40"/>
  <sheetViews>
    <sheetView zoomScalePageLayoutView="0" workbookViewId="0" topLeftCell="A1">
      <selection activeCell="C7" sqref="C7"/>
    </sheetView>
  </sheetViews>
  <sheetFormatPr defaultColWidth="9.140625" defaultRowHeight="15"/>
  <cols>
    <col min="3" max="3" width="11.57421875" style="0" customWidth="1"/>
    <col min="4" max="4" width="13.00390625" style="0" customWidth="1"/>
    <col min="5" max="5" width="5.28125" style="0" bestFit="1" customWidth="1"/>
    <col min="6" max="6" width="4.421875" style="0" bestFit="1" customWidth="1"/>
    <col min="7" max="7" width="8.57421875" style="0" customWidth="1"/>
    <col min="8" max="8" width="30.28125" style="0" customWidth="1"/>
    <col min="9" max="9" width="35.421875" style="0" customWidth="1"/>
  </cols>
  <sheetData>
    <row r="1" spans="1:11" ht="20.25">
      <c r="A1" s="203" t="s">
        <v>152</v>
      </c>
      <c r="B1" s="203"/>
      <c r="C1" s="203"/>
      <c r="D1" s="203"/>
      <c r="E1" s="203"/>
      <c r="F1" s="203"/>
      <c r="G1" s="203"/>
      <c r="H1" s="203"/>
      <c r="I1" s="203"/>
      <c r="J1" s="203"/>
      <c r="K1" s="4"/>
    </row>
    <row r="2" spans="1:11" ht="27.75" customHeight="1">
      <c r="A2" s="118" t="s">
        <v>0</v>
      </c>
      <c r="B2" s="204">
        <f>IF(ＴＯＰ!B2="","",ＴＯＰ!B2)</f>
      </c>
      <c r="C2" s="204"/>
      <c r="D2" s="204"/>
      <c r="E2" s="204"/>
      <c r="F2" s="204"/>
      <c r="G2" s="204"/>
      <c r="H2" s="204"/>
      <c r="I2" s="204"/>
      <c r="J2" s="204"/>
      <c r="K2" s="4"/>
    </row>
    <row r="3" spans="1:11" s="85" customFormat="1" ht="27.75" customHeight="1">
      <c r="A3" s="129"/>
      <c r="B3" s="129"/>
      <c r="C3" s="129"/>
      <c r="D3" s="129"/>
      <c r="E3" s="129"/>
      <c r="F3" s="129"/>
      <c r="G3" s="129"/>
      <c r="H3" s="129"/>
      <c r="I3" s="129"/>
      <c r="J3" s="129"/>
      <c r="K3" s="120"/>
    </row>
    <row r="4" spans="1:11" ht="49.5" customHeight="1">
      <c r="A4" s="128"/>
      <c r="B4" s="117"/>
      <c r="C4" s="117"/>
      <c r="D4" s="117"/>
      <c r="E4" s="117"/>
      <c r="F4" s="117"/>
      <c r="G4" s="117"/>
      <c r="H4" s="117"/>
      <c r="I4" s="117"/>
      <c r="J4" s="117"/>
      <c r="K4" s="120"/>
    </row>
    <row r="5" spans="1:11" ht="15">
      <c r="A5" s="199" t="s">
        <v>51</v>
      </c>
      <c r="B5" s="199"/>
      <c r="C5" s="199" t="s">
        <v>129</v>
      </c>
      <c r="D5" s="199" t="s">
        <v>128</v>
      </c>
      <c r="E5" s="199" t="s">
        <v>52</v>
      </c>
      <c r="F5" s="205" t="s">
        <v>53</v>
      </c>
      <c r="G5" s="199" t="s">
        <v>54</v>
      </c>
      <c r="H5" s="199" t="s">
        <v>55</v>
      </c>
      <c r="I5" s="199" t="s">
        <v>56</v>
      </c>
      <c r="J5" s="199" t="s">
        <v>57</v>
      </c>
      <c r="K5" s="4"/>
    </row>
    <row r="6" spans="1:11" ht="15">
      <c r="A6" s="200"/>
      <c r="B6" s="200"/>
      <c r="C6" s="200"/>
      <c r="D6" s="200"/>
      <c r="E6" s="200"/>
      <c r="F6" s="206"/>
      <c r="G6" s="200"/>
      <c r="H6" s="200"/>
      <c r="I6" s="200"/>
      <c r="J6" s="200"/>
      <c r="K6" s="4"/>
    </row>
    <row r="7" spans="1:11" ht="19.5" customHeight="1">
      <c r="A7" s="201" t="s">
        <v>58</v>
      </c>
      <c r="B7" s="201" t="s">
        <v>59</v>
      </c>
      <c r="C7" s="108"/>
      <c r="D7" s="83">
        <f>PHONETIC(C7)</f>
      </c>
      <c r="E7" s="115"/>
      <c r="F7" s="78"/>
      <c r="G7" s="80"/>
      <c r="H7" s="196"/>
      <c r="I7" s="196"/>
      <c r="J7" s="198"/>
      <c r="K7" s="4"/>
    </row>
    <row r="8" spans="1:11" ht="19.5" customHeight="1">
      <c r="A8" s="202"/>
      <c r="B8" s="202"/>
      <c r="C8" s="107"/>
      <c r="D8" s="110">
        <f>PHONETIC(C8)</f>
      </c>
      <c r="E8" s="109"/>
      <c r="F8" s="81"/>
      <c r="G8" s="82"/>
      <c r="H8" s="197"/>
      <c r="I8" s="197"/>
      <c r="J8" s="198"/>
      <c r="K8" s="4"/>
    </row>
    <row r="9" spans="1:11" ht="19.5" customHeight="1">
      <c r="A9" s="201" t="s">
        <v>58</v>
      </c>
      <c r="B9" s="201" t="s">
        <v>60</v>
      </c>
      <c r="C9" s="108"/>
      <c r="D9" s="83">
        <f>PHONETIC(C9)</f>
      </c>
      <c r="E9" s="116"/>
      <c r="F9" s="78"/>
      <c r="G9" s="80"/>
      <c r="H9" s="196"/>
      <c r="I9" s="196"/>
      <c r="J9" s="198"/>
      <c r="K9" s="4"/>
    </row>
    <row r="10" spans="1:11" ht="19.5" customHeight="1">
      <c r="A10" s="202"/>
      <c r="B10" s="202"/>
      <c r="C10" s="107"/>
      <c r="D10" s="110">
        <f>PHONETIC(C10)</f>
      </c>
      <c r="E10" s="109"/>
      <c r="F10" s="81"/>
      <c r="G10" s="82"/>
      <c r="H10" s="197"/>
      <c r="I10" s="197"/>
      <c r="J10" s="198"/>
      <c r="K10" s="4"/>
    </row>
    <row r="11" spans="1:11" ht="19.5" customHeight="1">
      <c r="A11" s="201" t="s">
        <v>78</v>
      </c>
      <c r="B11" s="201" t="s">
        <v>61</v>
      </c>
      <c r="C11" s="108"/>
      <c r="D11" s="108">
        <f aca="true" t="shared" si="0" ref="D11:D17">PHONETIC(C11)</f>
      </c>
      <c r="E11" s="78"/>
      <c r="F11" s="78"/>
      <c r="G11" s="80"/>
      <c r="H11" s="196"/>
      <c r="I11" s="196"/>
      <c r="J11" s="198"/>
      <c r="K11" s="4"/>
    </row>
    <row r="12" spans="1:11" ht="19.5" customHeight="1">
      <c r="A12" s="202"/>
      <c r="B12" s="202"/>
      <c r="C12" s="107"/>
      <c r="D12" s="107">
        <f t="shared" si="0"/>
      </c>
      <c r="E12" s="81"/>
      <c r="F12" s="81"/>
      <c r="G12" s="82"/>
      <c r="H12" s="197"/>
      <c r="I12" s="197"/>
      <c r="J12" s="198"/>
      <c r="K12" s="4"/>
    </row>
    <row r="13" spans="1:11" ht="19.5" customHeight="1">
      <c r="A13" s="201" t="s">
        <v>78</v>
      </c>
      <c r="B13" s="201" t="s">
        <v>79</v>
      </c>
      <c r="C13" s="108"/>
      <c r="D13" s="108">
        <f t="shared" si="0"/>
      </c>
      <c r="E13" s="78"/>
      <c r="F13" s="78"/>
      <c r="G13" s="80"/>
      <c r="H13" s="196"/>
      <c r="I13" s="196"/>
      <c r="J13" s="198"/>
      <c r="K13" s="4"/>
    </row>
    <row r="14" spans="1:11" ht="19.5" customHeight="1">
      <c r="A14" s="202"/>
      <c r="B14" s="202"/>
      <c r="C14" s="107"/>
      <c r="D14" s="107">
        <f t="shared" si="0"/>
      </c>
      <c r="E14" s="81"/>
      <c r="F14" s="81"/>
      <c r="G14" s="82"/>
      <c r="H14" s="197"/>
      <c r="I14" s="197"/>
      <c r="J14" s="198"/>
      <c r="K14" s="4"/>
    </row>
    <row r="15" spans="1:11" ht="19.5" customHeight="1">
      <c r="A15" s="201" t="s">
        <v>78</v>
      </c>
      <c r="B15" s="201" t="s">
        <v>80</v>
      </c>
      <c r="C15" s="108"/>
      <c r="D15" s="108">
        <f t="shared" si="0"/>
      </c>
      <c r="E15" s="78"/>
      <c r="F15" s="78"/>
      <c r="G15" s="80"/>
      <c r="H15" s="196"/>
      <c r="I15" s="196"/>
      <c r="J15" s="198"/>
      <c r="K15" s="4"/>
    </row>
    <row r="16" spans="1:11" ht="19.5" customHeight="1">
      <c r="A16" s="202"/>
      <c r="B16" s="202"/>
      <c r="C16" s="107"/>
      <c r="D16" s="107">
        <f t="shared" si="0"/>
      </c>
      <c r="E16" s="81"/>
      <c r="F16" s="81"/>
      <c r="G16" s="82"/>
      <c r="H16" s="197"/>
      <c r="I16" s="197"/>
      <c r="J16" s="198"/>
      <c r="K16" s="4"/>
    </row>
    <row r="17" spans="1:11" ht="19.5" customHeight="1">
      <c r="A17" s="201" t="s">
        <v>78</v>
      </c>
      <c r="B17" s="201" t="s">
        <v>81</v>
      </c>
      <c r="C17" s="108"/>
      <c r="D17" s="108">
        <f t="shared" si="0"/>
      </c>
      <c r="E17" s="78"/>
      <c r="F17" s="78"/>
      <c r="G17" s="80"/>
      <c r="H17" s="196"/>
      <c r="I17" s="196"/>
      <c r="J17" s="198"/>
      <c r="K17" s="4"/>
    </row>
    <row r="18" spans="1:11" ht="19.5" customHeight="1">
      <c r="A18" s="202"/>
      <c r="B18" s="202"/>
      <c r="C18" s="107"/>
      <c r="D18" s="107">
        <f>PHONETIC(C18)</f>
      </c>
      <c r="E18" s="81"/>
      <c r="F18" s="81"/>
      <c r="G18" s="82"/>
      <c r="H18" s="197"/>
      <c r="I18" s="197"/>
      <c r="J18" s="198"/>
      <c r="K18" s="4"/>
    </row>
    <row r="19" spans="1:11" ht="37.5" customHeight="1">
      <c r="A19" s="4"/>
      <c r="B19" s="4"/>
      <c r="C19" s="4"/>
      <c r="D19" s="4"/>
      <c r="E19" s="4"/>
      <c r="F19" s="4"/>
      <c r="G19" s="4"/>
      <c r="H19" s="4"/>
      <c r="I19" s="4"/>
      <c r="J19" s="4"/>
      <c r="K19" s="4"/>
    </row>
    <row r="20" spans="1:11" ht="37.5" customHeight="1">
      <c r="A20" s="4"/>
      <c r="B20" s="4"/>
      <c r="C20" s="4"/>
      <c r="D20" s="4"/>
      <c r="E20" s="4"/>
      <c r="F20" s="4"/>
      <c r="G20" s="4"/>
      <c r="H20" s="4"/>
      <c r="I20" s="4"/>
      <c r="J20" s="4"/>
      <c r="K20" s="4"/>
    </row>
    <row r="21" spans="1:11" ht="13.5">
      <c r="A21" s="199" t="s">
        <v>51</v>
      </c>
      <c r="B21" s="199"/>
      <c r="C21" s="199" t="s">
        <v>129</v>
      </c>
      <c r="D21" s="199" t="s">
        <v>128</v>
      </c>
      <c r="E21" s="199" t="s">
        <v>52</v>
      </c>
      <c r="F21" s="205" t="s">
        <v>62</v>
      </c>
      <c r="G21" s="199" t="s">
        <v>54</v>
      </c>
      <c r="H21" s="199" t="s">
        <v>55</v>
      </c>
      <c r="I21" s="199" t="s">
        <v>56</v>
      </c>
      <c r="J21" s="199" t="s">
        <v>57</v>
      </c>
      <c r="K21" s="4"/>
    </row>
    <row r="22" spans="1:11" ht="13.5">
      <c r="A22" s="200"/>
      <c r="B22" s="200"/>
      <c r="C22" s="200"/>
      <c r="D22" s="200"/>
      <c r="E22" s="200"/>
      <c r="F22" s="206"/>
      <c r="G22" s="200"/>
      <c r="H22" s="200"/>
      <c r="I22" s="200"/>
      <c r="J22" s="200"/>
      <c r="K22" s="4"/>
    </row>
    <row r="23" spans="1:11" ht="19.5" customHeight="1">
      <c r="A23" s="194" t="s">
        <v>63</v>
      </c>
      <c r="B23" s="194" t="s">
        <v>59</v>
      </c>
      <c r="C23" s="108"/>
      <c r="D23" s="83">
        <f>PHONETIC(C23)</f>
      </c>
      <c r="E23" s="115"/>
      <c r="F23" s="78"/>
      <c r="G23" s="80"/>
      <c r="H23" s="196"/>
      <c r="I23" s="196"/>
      <c r="J23" s="198"/>
      <c r="K23" s="4"/>
    </row>
    <row r="24" spans="1:11" ht="19.5" customHeight="1">
      <c r="A24" s="195"/>
      <c r="B24" s="195"/>
      <c r="C24" s="107"/>
      <c r="D24" s="110">
        <f>PHONETIC(C24)</f>
      </c>
      <c r="E24" s="109"/>
      <c r="F24" s="81"/>
      <c r="G24" s="82"/>
      <c r="H24" s="197"/>
      <c r="I24" s="197"/>
      <c r="J24" s="198"/>
      <c r="K24" s="4"/>
    </row>
    <row r="25" spans="1:11" ht="19.5" customHeight="1">
      <c r="A25" s="194" t="s">
        <v>63</v>
      </c>
      <c r="B25" s="194" t="s">
        <v>60</v>
      </c>
      <c r="C25" s="108"/>
      <c r="D25" s="83">
        <f>PHONETIC(C25)</f>
      </c>
      <c r="E25" s="116"/>
      <c r="F25" s="78"/>
      <c r="G25" s="80"/>
      <c r="H25" s="196"/>
      <c r="I25" s="196"/>
      <c r="J25" s="198"/>
      <c r="K25" s="4"/>
    </row>
    <row r="26" spans="1:11" ht="19.5" customHeight="1">
      <c r="A26" s="195"/>
      <c r="B26" s="195"/>
      <c r="C26" s="107"/>
      <c r="D26" s="110">
        <f>PHONETIC(C26)</f>
      </c>
      <c r="E26" s="109"/>
      <c r="F26" s="81"/>
      <c r="G26" s="82"/>
      <c r="H26" s="197"/>
      <c r="I26" s="197"/>
      <c r="J26" s="198"/>
      <c r="K26" s="4"/>
    </row>
    <row r="27" spans="1:11" ht="19.5" customHeight="1">
      <c r="A27" s="194" t="s">
        <v>64</v>
      </c>
      <c r="B27" s="194" t="s">
        <v>65</v>
      </c>
      <c r="C27" s="108"/>
      <c r="D27" s="108">
        <f aca="true" t="shared" si="1" ref="D27:D33">PHONETIC(C27)</f>
      </c>
      <c r="E27" s="78"/>
      <c r="F27" s="78"/>
      <c r="G27" s="80"/>
      <c r="H27" s="196"/>
      <c r="I27" s="196"/>
      <c r="J27" s="198"/>
      <c r="K27" s="4"/>
    </row>
    <row r="28" spans="1:11" ht="19.5" customHeight="1">
      <c r="A28" s="195"/>
      <c r="B28" s="195"/>
      <c r="C28" s="107"/>
      <c r="D28" s="107">
        <f t="shared" si="1"/>
      </c>
      <c r="E28" s="81"/>
      <c r="F28" s="81"/>
      <c r="G28" s="82"/>
      <c r="H28" s="197"/>
      <c r="I28" s="197"/>
      <c r="J28" s="198"/>
      <c r="K28" s="4"/>
    </row>
    <row r="29" spans="1:11" ht="19.5" customHeight="1">
      <c r="A29" s="194" t="s">
        <v>63</v>
      </c>
      <c r="B29" s="194" t="s">
        <v>79</v>
      </c>
      <c r="C29" s="108"/>
      <c r="D29" s="108">
        <f t="shared" si="1"/>
      </c>
      <c r="E29" s="78"/>
      <c r="F29" s="78"/>
      <c r="G29" s="80"/>
      <c r="H29" s="196"/>
      <c r="I29" s="196"/>
      <c r="J29" s="198"/>
      <c r="K29" s="4"/>
    </row>
    <row r="30" spans="1:11" ht="19.5" customHeight="1">
      <c r="A30" s="195"/>
      <c r="B30" s="195"/>
      <c r="C30" s="107"/>
      <c r="D30" s="107">
        <f t="shared" si="1"/>
      </c>
      <c r="E30" s="81"/>
      <c r="F30" s="81"/>
      <c r="G30" s="82"/>
      <c r="H30" s="197"/>
      <c r="I30" s="197"/>
      <c r="J30" s="198"/>
      <c r="K30" s="4"/>
    </row>
    <row r="31" spans="1:11" ht="19.5" customHeight="1">
      <c r="A31" s="194" t="s">
        <v>63</v>
      </c>
      <c r="B31" s="194" t="s">
        <v>80</v>
      </c>
      <c r="C31" s="108"/>
      <c r="D31" s="108">
        <f t="shared" si="1"/>
      </c>
      <c r="E31" s="78"/>
      <c r="F31" s="78"/>
      <c r="G31" s="80"/>
      <c r="H31" s="196"/>
      <c r="I31" s="196"/>
      <c r="J31" s="198"/>
      <c r="K31" s="4"/>
    </row>
    <row r="32" spans="1:11" ht="19.5" customHeight="1">
      <c r="A32" s="195"/>
      <c r="B32" s="195"/>
      <c r="C32" s="107"/>
      <c r="D32" s="107">
        <f t="shared" si="1"/>
      </c>
      <c r="E32" s="81"/>
      <c r="F32" s="81"/>
      <c r="G32" s="82"/>
      <c r="H32" s="197"/>
      <c r="I32" s="197"/>
      <c r="J32" s="198"/>
      <c r="K32" s="4"/>
    </row>
    <row r="33" spans="1:11" ht="19.5" customHeight="1">
      <c r="A33" s="194" t="s">
        <v>63</v>
      </c>
      <c r="B33" s="194" t="s">
        <v>81</v>
      </c>
      <c r="C33" s="108"/>
      <c r="D33" s="108">
        <f t="shared" si="1"/>
      </c>
      <c r="E33" s="78"/>
      <c r="F33" s="78"/>
      <c r="G33" s="80"/>
      <c r="H33" s="196"/>
      <c r="I33" s="196"/>
      <c r="J33" s="198"/>
      <c r="K33" s="4"/>
    </row>
    <row r="34" spans="1:11" ht="19.5" customHeight="1">
      <c r="A34" s="195"/>
      <c r="B34" s="195"/>
      <c r="C34" s="107"/>
      <c r="D34" s="107">
        <f>PHONETIC(C34)</f>
      </c>
      <c r="E34" s="81"/>
      <c r="F34" s="81"/>
      <c r="G34" s="82"/>
      <c r="H34" s="197"/>
      <c r="I34" s="197"/>
      <c r="J34" s="198"/>
      <c r="K34" s="4"/>
    </row>
    <row r="35" spans="1:11" ht="13.5">
      <c r="A35" s="4"/>
      <c r="B35" s="4"/>
      <c r="C35" s="4"/>
      <c r="D35" s="23"/>
      <c r="E35" s="4"/>
      <c r="F35" s="4"/>
      <c r="G35" s="4"/>
      <c r="H35" s="4"/>
      <c r="I35" s="4"/>
      <c r="J35" s="4"/>
      <c r="K35" s="4"/>
    </row>
    <row r="36" spans="1:11" ht="13.5">
      <c r="A36" s="4"/>
      <c r="B36" s="4"/>
      <c r="C36" s="4"/>
      <c r="D36" s="4"/>
      <c r="E36" s="4"/>
      <c r="F36" s="4"/>
      <c r="G36" s="4"/>
      <c r="H36" s="5" t="s">
        <v>66</v>
      </c>
      <c r="I36" s="4"/>
      <c r="J36" s="4"/>
      <c r="K36" s="4"/>
    </row>
    <row r="37" spans="1:11" ht="13.5">
      <c r="A37" s="4"/>
      <c r="B37" s="4"/>
      <c r="C37" s="4"/>
      <c r="D37" s="4"/>
      <c r="E37" s="4"/>
      <c r="F37" s="4"/>
      <c r="G37" s="4"/>
      <c r="H37" s="4"/>
      <c r="I37" s="4"/>
      <c r="J37" s="4"/>
      <c r="K37" s="4"/>
    </row>
    <row r="38" spans="1:11" ht="13.5">
      <c r="A38" s="4"/>
      <c r="B38" s="4"/>
      <c r="C38" s="4"/>
      <c r="D38" s="4"/>
      <c r="E38" s="4"/>
      <c r="F38" s="4"/>
      <c r="G38" s="4"/>
      <c r="H38" s="4"/>
      <c r="I38" s="4"/>
      <c r="J38" s="4"/>
      <c r="K38" s="4"/>
    </row>
    <row r="39" spans="1:11" ht="13.5">
      <c r="A39" s="4"/>
      <c r="B39" s="4"/>
      <c r="C39" s="4"/>
      <c r="D39" s="4"/>
      <c r="E39" s="4"/>
      <c r="F39" s="4"/>
      <c r="G39" s="4"/>
      <c r="H39" s="4"/>
      <c r="I39" s="4"/>
      <c r="J39" s="4"/>
      <c r="K39" s="4"/>
    </row>
    <row r="40" spans="1:11" ht="13.5">
      <c r="A40" s="4"/>
      <c r="B40" s="4"/>
      <c r="C40" s="4"/>
      <c r="D40" s="4"/>
      <c r="E40" s="4"/>
      <c r="F40" s="4"/>
      <c r="G40" s="4"/>
      <c r="H40" s="4"/>
      <c r="I40" s="4"/>
      <c r="J40" s="4"/>
      <c r="K40" s="4"/>
    </row>
  </sheetData>
  <sheetProtection password="E53C" sheet="1"/>
  <mergeCells count="82">
    <mergeCell ref="A11:A12"/>
    <mergeCell ref="G21:G22"/>
    <mergeCell ref="H21:H22"/>
    <mergeCell ref="H17:H18"/>
    <mergeCell ref="I21:I22"/>
    <mergeCell ref="J21:J22"/>
    <mergeCell ref="A17:A18"/>
    <mergeCell ref="B15:B16"/>
    <mergeCell ref="I15:I16"/>
    <mergeCell ref="F5:F6"/>
    <mergeCell ref="G5:G6"/>
    <mergeCell ref="H5:H6"/>
    <mergeCell ref="D21:D22"/>
    <mergeCell ref="E21:E22"/>
    <mergeCell ref="F21:F22"/>
    <mergeCell ref="H15:H16"/>
    <mergeCell ref="H7:H8"/>
    <mergeCell ref="I5:I6"/>
    <mergeCell ref="J5:J6"/>
    <mergeCell ref="J7:J8"/>
    <mergeCell ref="A1:J1"/>
    <mergeCell ref="B2:J2"/>
    <mergeCell ref="A5:A6"/>
    <mergeCell ref="B5:B6"/>
    <mergeCell ref="C5:C6"/>
    <mergeCell ref="D5:D6"/>
    <mergeCell ref="E5:E6"/>
    <mergeCell ref="J25:J26"/>
    <mergeCell ref="B25:B26"/>
    <mergeCell ref="H25:H26"/>
    <mergeCell ref="I25:I26"/>
    <mergeCell ref="H11:H12"/>
    <mergeCell ref="I11:I12"/>
    <mergeCell ref="J23:J24"/>
    <mergeCell ref="J15:J16"/>
    <mergeCell ref="B13:B14"/>
    <mergeCell ref="B9:B10"/>
    <mergeCell ref="H9:H10"/>
    <mergeCell ref="H13:H14"/>
    <mergeCell ref="I13:I14"/>
    <mergeCell ref="B7:B8"/>
    <mergeCell ref="B11:B12"/>
    <mergeCell ref="H29:H30"/>
    <mergeCell ref="I29:I30"/>
    <mergeCell ref="J29:J30"/>
    <mergeCell ref="A25:A26"/>
    <mergeCell ref="H23:H24"/>
    <mergeCell ref="I23:I24"/>
    <mergeCell ref="B27:B28"/>
    <mergeCell ref="J27:J28"/>
    <mergeCell ref="B23:B24"/>
    <mergeCell ref="A27:A28"/>
    <mergeCell ref="A7:A8"/>
    <mergeCell ref="A9:A10"/>
    <mergeCell ref="A23:A24"/>
    <mergeCell ref="A13:A14"/>
    <mergeCell ref="J13:J14"/>
    <mergeCell ref="A15:A16"/>
    <mergeCell ref="J9:J10"/>
    <mergeCell ref="I9:I10"/>
    <mergeCell ref="J11:J12"/>
    <mergeCell ref="I7:I8"/>
    <mergeCell ref="A33:A34"/>
    <mergeCell ref="B33:B34"/>
    <mergeCell ref="H33:H34"/>
    <mergeCell ref="I33:I34"/>
    <mergeCell ref="J33:J34"/>
    <mergeCell ref="I17:I18"/>
    <mergeCell ref="J17:J18"/>
    <mergeCell ref="H27:H28"/>
    <mergeCell ref="I27:I28"/>
    <mergeCell ref="B17:B18"/>
    <mergeCell ref="A31:A32"/>
    <mergeCell ref="B31:B32"/>
    <mergeCell ref="H31:H32"/>
    <mergeCell ref="I31:I32"/>
    <mergeCell ref="J31:J32"/>
    <mergeCell ref="A21:A22"/>
    <mergeCell ref="B21:B22"/>
    <mergeCell ref="C21:C22"/>
    <mergeCell ref="A29:A30"/>
    <mergeCell ref="B29:B30"/>
  </mergeCells>
  <dataValidations count="3">
    <dataValidation type="list" allowBlank="1" showInputMessage="1" showErrorMessage="1" sqref="J7 J9 J11 J13 J15 J17 J23 J25 J27 J29 J31 J33">
      <formula1>"1位,2位,3位,4位,5位,6位"</formula1>
    </dataValidation>
    <dataValidation type="list" allowBlank="1" showInputMessage="1" showErrorMessage="1" sqref="F7:F18">
      <formula1>"中1,中2,中3"</formula1>
    </dataValidation>
    <dataValidation type="list" allowBlank="1" showInputMessage="1" showErrorMessage="1" sqref="E7:E18 E23:E34">
      <formula1>"男,女"</formula1>
    </dataValidation>
  </dataValidations>
  <hyperlinks>
    <hyperlink ref="H36" location="グループ!A1" display="グループ演技の登録はこちら"/>
  </hyperlinks>
  <printOptions/>
  <pageMargins left="0.7086614173228347" right="0.7086614173228347" top="0.7480314960629921" bottom="0.7480314960629921" header="0.31496062992125984" footer="0.31496062992125984"/>
  <pageSetup horizontalDpi="600" verticalDpi="600" orientation="landscape" paperSize="9" scale="68" r:id="rId4"/>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AA46"/>
  <sheetViews>
    <sheetView zoomScale="115" zoomScaleNormal="115" zoomScalePageLayoutView="0" workbookViewId="0" topLeftCell="A1">
      <selection activeCell="M48" sqref="M48"/>
    </sheetView>
  </sheetViews>
  <sheetFormatPr defaultColWidth="9.140625" defaultRowHeight="15"/>
  <cols>
    <col min="1" max="1" width="9.00390625" style="140" customWidth="1"/>
    <col min="2" max="2" width="7.140625" style="146" bestFit="1" customWidth="1"/>
    <col min="3" max="3" width="4.28125" style="146" bestFit="1" customWidth="1"/>
    <col min="4" max="4" width="15.57421875" style="146" customWidth="1"/>
    <col min="5" max="6" width="10.421875" style="146" bestFit="1" customWidth="1"/>
    <col min="7" max="7" width="9.00390625" style="140" customWidth="1"/>
    <col min="8" max="8" width="5.00390625" style="146" bestFit="1" customWidth="1"/>
    <col min="9" max="16" width="5.00390625" style="147" bestFit="1" customWidth="1"/>
    <col min="17" max="22" width="5.7109375" style="147" bestFit="1" customWidth="1"/>
    <col min="23" max="26" width="4.57421875" style="140" customWidth="1"/>
    <col min="27" max="16384" width="9.00390625" style="140" customWidth="1"/>
  </cols>
  <sheetData>
    <row r="1" spans="1:27" ht="13.5">
      <c r="A1" s="148" t="s">
        <v>270</v>
      </c>
      <c r="B1" s="149"/>
      <c r="C1" s="149"/>
      <c r="D1" s="149"/>
      <c r="E1" s="149"/>
      <c r="F1" s="149"/>
      <c r="G1" s="148"/>
      <c r="H1" s="149"/>
      <c r="I1" s="150"/>
      <c r="J1" s="150"/>
      <c r="K1" s="150"/>
      <c r="L1" s="150"/>
      <c r="M1" s="150"/>
      <c r="N1" s="150"/>
      <c r="O1" s="150"/>
      <c r="P1" s="150"/>
      <c r="Q1" s="150"/>
      <c r="R1" s="150"/>
      <c r="S1" s="150"/>
      <c r="T1" s="150"/>
      <c r="U1" s="150"/>
      <c r="V1" s="150"/>
      <c r="W1" s="148"/>
      <c r="X1" s="148"/>
      <c r="Y1" s="148"/>
      <c r="Z1" s="148"/>
      <c r="AA1" s="148"/>
    </row>
    <row r="2" spans="1:27" ht="13.5">
      <c r="A2" s="151" t="s">
        <v>190</v>
      </c>
      <c r="B2" s="149"/>
      <c r="C2" s="149"/>
      <c r="D2" s="149"/>
      <c r="E2" s="149"/>
      <c r="F2" s="149"/>
      <c r="G2" s="148"/>
      <c r="H2" s="149"/>
      <c r="I2" s="150"/>
      <c r="J2" s="150"/>
      <c r="K2" s="150"/>
      <c r="L2" s="150"/>
      <c r="M2" s="150"/>
      <c r="N2" s="150"/>
      <c r="O2" s="150"/>
      <c r="P2" s="150"/>
      <c r="Q2" s="150"/>
      <c r="R2" s="150"/>
      <c r="S2" s="150"/>
      <c r="T2" s="150"/>
      <c r="U2" s="150"/>
      <c r="V2" s="150"/>
      <c r="W2" s="148"/>
      <c r="X2" s="148"/>
      <c r="Y2" s="148"/>
      <c r="Z2" s="148"/>
      <c r="AA2" s="148"/>
    </row>
    <row r="3" spans="1:27" ht="13.5">
      <c r="A3" s="152" t="s">
        <v>191</v>
      </c>
      <c r="B3" s="149"/>
      <c r="C3" s="149"/>
      <c r="D3" s="149"/>
      <c r="E3" s="149"/>
      <c r="F3" s="149"/>
      <c r="G3" s="148"/>
      <c r="H3" s="149"/>
      <c r="I3" s="150"/>
      <c r="J3" s="150"/>
      <c r="K3" s="150"/>
      <c r="L3" s="150"/>
      <c r="M3" s="150"/>
      <c r="N3" s="150"/>
      <c r="O3" s="150"/>
      <c r="P3" s="150"/>
      <c r="Q3" s="150"/>
      <c r="R3" s="150"/>
      <c r="S3" s="150"/>
      <c r="T3" s="150"/>
      <c r="U3" s="150"/>
      <c r="V3" s="150"/>
      <c r="W3" s="148"/>
      <c r="X3" s="148"/>
      <c r="Y3" s="148"/>
      <c r="Z3" s="148"/>
      <c r="AA3" s="148"/>
    </row>
    <row r="4" spans="1:27" ht="13.5">
      <c r="A4" s="152" t="s">
        <v>192</v>
      </c>
      <c r="B4" s="149"/>
      <c r="C4" s="149"/>
      <c r="D4" s="149"/>
      <c r="E4" s="149"/>
      <c r="F4" s="149"/>
      <c r="G4" s="148"/>
      <c r="H4" s="149"/>
      <c r="I4" s="150"/>
      <c r="J4" s="150"/>
      <c r="K4" s="150"/>
      <c r="L4" s="150"/>
      <c r="M4" s="150"/>
      <c r="N4" s="150"/>
      <c r="O4" s="150"/>
      <c r="P4" s="150"/>
      <c r="Q4" s="150"/>
      <c r="R4" s="150"/>
      <c r="S4" s="150"/>
      <c r="T4" s="150"/>
      <c r="U4" s="150"/>
      <c r="V4" s="150"/>
      <c r="W4" s="148"/>
      <c r="X4" s="148"/>
      <c r="Y4" s="148"/>
      <c r="Z4" s="148"/>
      <c r="AA4" s="148"/>
    </row>
    <row r="5" spans="1:27" ht="13.5">
      <c r="A5" s="152" t="s">
        <v>193</v>
      </c>
      <c r="B5" s="149"/>
      <c r="C5" s="149"/>
      <c r="D5" s="149"/>
      <c r="E5" s="149"/>
      <c r="F5" s="149"/>
      <c r="G5" s="148"/>
      <c r="H5" s="149"/>
      <c r="I5" s="150"/>
      <c r="J5" s="150"/>
      <c r="K5" s="150"/>
      <c r="L5" s="150"/>
      <c r="M5" s="150"/>
      <c r="N5" s="150"/>
      <c r="O5" s="150"/>
      <c r="P5" s="150"/>
      <c r="Q5" s="150"/>
      <c r="R5" s="150"/>
      <c r="S5" s="150"/>
      <c r="T5" s="150"/>
      <c r="U5" s="150"/>
      <c r="V5" s="150"/>
      <c r="W5" s="148"/>
      <c r="X5" s="148"/>
      <c r="Y5" s="148"/>
      <c r="Z5" s="148"/>
      <c r="AA5" s="148"/>
    </row>
    <row r="6" spans="1:27" ht="13.5">
      <c r="A6" s="152" t="s">
        <v>194</v>
      </c>
      <c r="B6" s="149"/>
      <c r="C6" s="149"/>
      <c r="D6" s="149"/>
      <c r="E6" s="149"/>
      <c r="F6" s="149"/>
      <c r="G6" s="148"/>
      <c r="H6" s="149"/>
      <c r="I6" s="150"/>
      <c r="J6" s="150"/>
      <c r="K6" s="150"/>
      <c r="L6" s="150"/>
      <c r="M6" s="150"/>
      <c r="N6" s="150"/>
      <c r="O6" s="150"/>
      <c r="P6" s="150"/>
      <c r="Q6" s="150"/>
      <c r="R6" s="150"/>
      <c r="S6" s="150"/>
      <c r="T6" s="150"/>
      <c r="U6" s="150"/>
      <c r="V6" s="150"/>
      <c r="W6" s="148"/>
      <c r="X6" s="148"/>
      <c r="Y6" s="148"/>
      <c r="Z6" s="148"/>
      <c r="AA6" s="148"/>
    </row>
    <row r="7" spans="1:27" ht="13.5">
      <c r="A7" s="152" t="s">
        <v>195</v>
      </c>
      <c r="B7" s="149"/>
      <c r="C7" s="149"/>
      <c r="D7" s="149"/>
      <c r="E7" s="149"/>
      <c r="F7" s="149"/>
      <c r="G7" s="148"/>
      <c r="H7" s="149"/>
      <c r="I7" s="150"/>
      <c r="J7" s="150"/>
      <c r="K7" s="150"/>
      <c r="L7" s="150"/>
      <c r="M7" s="150"/>
      <c r="N7" s="150"/>
      <c r="O7" s="150"/>
      <c r="P7" s="150"/>
      <c r="Q7" s="150"/>
      <c r="R7" s="150"/>
      <c r="S7" s="150"/>
      <c r="T7" s="150"/>
      <c r="U7" s="150"/>
      <c r="V7" s="150"/>
      <c r="W7" s="215" t="s">
        <v>196</v>
      </c>
      <c r="X7" s="215"/>
      <c r="Y7" s="215"/>
      <c r="Z7" s="215"/>
      <c r="AA7" s="148"/>
    </row>
    <row r="8" spans="1:27" ht="13.5">
      <c r="A8" s="153"/>
      <c r="B8" s="154" t="s">
        <v>197</v>
      </c>
      <c r="C8" s="154" t="s">
        <v>198</v>
      </c>
      <c r="D8" s="154" t="s">
        <v>199</v>
      </c>
      <c r="E8" s="154" t="s">
        <v>200</v>
      </c>
      <c r="F8" s="154" t="s">
        <v>201</v>
      </c>
      <c r="G8" s="155" t="s">
        <v>202</v>
      </c>
      <c r="H8" s="155" t="s">
        <v>203</v>
      </c>
      <c r="I8" s="155" t="s">
        <v>204</v>
      </c>
      <c r="J8" s="155" t="s">
        <v>205</v>
      </c>
      <c r="K8" s="155" t="s">
        <v>206</v>
      </c>
      <c r="L8" s="155" t="s">
        <v>207</v>
      </c>
      <c r="M8" s="155" t="s">
        <v>208</v>
      </c>
      <c r="N8" s="155" t="s">
        <v>209</v>
      </c>
      <c r="O8" s="155" t="s">
        <v>210</v>
      </c>
      <c r="P8" s="155" t="s">
        <v>211</v>
      </c>
      <c r="Q8" s="155" t="s">
        <v>212</v>
      </c>
      <c r="R8" s="155" t="s">
        <v>213</v>
      </c>
      <c r="S8" s="155" t="s">
        <v>214</v>
      </c>
      <c r="T8" s="155" t="s">
        <v>215</v>
      </c>
      <c r="U8" s="155" t="s">
        <v>216</v>
      </c>
      <c r="V8" s="155" t="s">
        <v>217</v>
      </c>
      <c r="W8" s="156" t="s">
        <v>218</v>
      </c>
      <c r="X8" s="156" t="s">
        <v>219</v>
      </c>
      <c r="Y8" s="156" t="s">
        <v>220</v>
      </c>
      <c r="Z8" s="156" t="s">
        <v>221</v>
      </c>
      <c r="AA8" s="148"/>
    </row>
    <row r="9" spans="1:27" ht="13.5">
      <c r="A9" s="216" t="s">
        <v>222</v>
      </c>
      <c r="B9" s="217" t="s">
        <v>223</v>
      </c>
      <c r="C9" s="217">
        <v>5</v>
      </c>
      <c r="D9" s="217" t="s">
        <v>224</v>
      </c>
      <c r="E9" s="217" t="s">
        <v>225</v>
      </c>
      <c r="F9" s="217" t="s">
        <v>226</v>
      </c>
      <c r="G9" s="157" t="s">
        <v>227</v>
      </c>
      <c r="H9" s="158" t="s">
        <v>228</v>
      </c>
      <c r="I9" s="159" t="s">
        <v>223</v>
      </c>
      <c r="J9" s="159" t="s">
        <v>228</v>
      </c>
      <c r="K9" s="159" t="s">
        <v>223</v>
      </c>
      <c r="L9" s="159" t="s">
        <v>229</v>
      </c>
      <c r="M9" s="159" t="s">
        <v>229</v>
      </c>
      <c r="N9" s="159" t="s">
        <v>223</v>
      </c>
      <c r="O9" s="159" t="s">
        <v>228</v>
      </c>
      <c r="P9" s="159" t="s">
        <v>228</v>
      </c>
      <c r="Q9" s="159" t="s">
        <v>228</v>
      </c>
      <c r="R9" s="159"/>
      <c r="S9" s="159"/>
      <c r="T9" s="159"/>
      <c r="U9" s="159"/>
      <c r="V9" s="159"/>
      <c r="W9" s="214">
        <f>COUNTIF(H9:V9,"ST")</f>
        <v>2</v>
      </c>
      <c r="X9" s="214">
        <f>COUNTIF(H9:V9,"A")</f>
        <v>3</v>
      </c>
      <c r="Y9" s="214">
        <f>W9+X9</f>
        <v>5</v>
      </c>
      <c r="Z9" s="214">
        <f>COUNTIF(H9:V9,"ス")</f>
        <v>5</v>
      </c>
      <c r="AA9" s="148"/>
    </row>
    <row r="10" spans="1:27" ht="13.5">
      <c r="A10" s="216"/>
      <c r="B10" s="217"/>
      <c r="C10" s="217"/>
      <c r="D10" s="217"/>
      <c r="E10" s="217"/>
      <c r="F10" s="217"/>
      <c r="G10" s="157" t="s">
        <v>230</v>
      </c>
      <c r="H10" s="160" t="s">
        <v>231</v>
      </c>
      <c r="I10" s="161" t="s">
        <v>232</v>
      </c>
      <c r="J10" s="161" t="s">
        <v>233</v>
      </c>
      <c r="K10" s="161" t="s">
        <v>234</v>
      </c>
      <c r="L10" s="161" t="s">
        <v>235</v>
      </c>
      <c r="M10" s="161" t="s">
        <v>236</v>
      </c>
      <c r="N10" s="161" t="s">
        <v>237</v>
      </c>
      <c r="O10" s="161" t="s">
        <v>238</v>
      </c>
      <c r="P10" s="161" t="s">
        <v>239</v>
      </c>
      <c r="Q10" s="161" t="s">
        <v>233</v>
      </c>
      <c r="R10" s="161"/>
      <c r="S10" s="161"/>
      <c r="T10" s="161"/>
      <c r="U10" s="161"/>
      <c r="V10" s="161"/>
      <c r="W10" s="214"/>
      <c r="X10" s="214"/>
      <c r="Y10" s="214"/>
      <c r="Z10" s="214"/>
      <c r="AA10" s="148"/>
    </row>
    <row r="11" spans="1:27" ht="13.5">
      <c r="A11" s="153"/>
      <c r="B11" s="154" t="s">
        <v>197</v>
      </c>
      <c r="C11" s="154" t="s">
        <v>198</v>
      </c>
      <c r="D11" s="154" t="s">
        <v>199</v>
      </c>
      <c r="E11" s="154" t="s">
        <v>200</v>
      </c>
      <c r="F11" s="154" t="s">
        <v>201</v>
      </c>
      <c r="G11" s="155" t="s">
        <v>202</v>
      </c>
      <c r="H11" s="141" t="s">
        <v>203</v>
      </c>
      <c r="I11" s="141" t="s">
        <v>204</v>
      </c>
      <c r="J11" s="141" t="s">
        <v>205</v>
      </c>
      <c r="K11" s="141" t="s">
        <v>206</v>
      </c>
      <c r="L11" s="141" t="s">
        <v>207</v>
      </c>
      <c r="M11" s="141" t="s">
        <v>208</v>
      </c>
      <c r="N11" s="141" t="s">
        <v>209</v>
      </c>
      <c r="O11" s="141" t="s">
        <v>210</v>
      </c>
      <c r="P11" s="141" t="s">
        <v>211</v>
      </c>
      <c r="Q11" s="141" t="s">
        <v>212</v>
      </c>
      <c r="R11" s="141" t="s">
        <v>213</v>
      </c>
      <c r="S11" s="141" t="s">
        <v>214</v>
      </c>
      <c r="T11" s="141" t="s">
        <v>215</v>
      </c>
      <c r="U11" s="141" t="s">
        <v>216</v>
      </c>
      <c r="V11" s="141" t="s">
        <v>217</v>
      </c>
      <c r="W11" s="142" t="s">
        <v>218</v>
      </c>
      <c r="X11" s="142" t="s">
        <v>219</v>
      </c>
      <c r="Y11" s="142" t="s">
        <v>220</v>
      </c>
      <c r="Z11" s="142" t="s">
        <v>221</v>
      </c>
      <c r="AA11" s="139"/>
    </row>
    <row r="12" spans="1:27" ht="13.5">
      <c r="A12" s="211" t="s">
        <v>240</v>
      </c>
      <c r="B12" s="212" t="str">
        <f>ペア!A7</f>
        <v>A</v>
      </c>
      <c r="C12" s="212">
        <v>1</v>
      </c>
      <c r="D12" s="212">
        <f>ＴＯＰ!B2</f>
        <v>0</v>
      </c>
      <c r="E12" s="212">
        <f>ペア!C7</f>
        <v>0</v>
      </c>
      <c r="F12" s="212">
        <f>ペア!C8</f>
        <v>0</v>
      </c>
      <c r="G12" s="162" t="s">
        <v>227</v>
      </c>
      <c r="H12" s="143"/>
      <c r="I12" s="143"/>
      <c r="J12" s="143"/>
      <c r="K12" s="143"/>
      <c r="L12" s="143"/>
      <c r="M12" s="143"/>
      <c r="N12" s="143"/>
      <c r="O12" s="143"/>
      <c r="P12" s="143"/>
      <c r="Q12" s="143"/>
      <c r="R12" s="143"/>
      <c r="S12" s="143"/>
      <c r="T12" s="143"/>
      <c r="U12" s="143"/>
      <c r="V12" s="143"/>
      <c r="W12" s="207">
        <f>COUNTIF(H12:V12,"ST")</f>
        <v>0</v>
      </c>
      <c r="X12" s="207">
        <f>COUNTIF(H12:V12,"A")</f>
        <v>0</v>
      </c>
      <c r="Y12" s="207">
        <f>W12+X12</f>
        <v>0</v>
      </c>
      <c r="Z12" s="207">
        <f>COUNTIF(H12:V12,"ス")</f>
        <v>0</v>
      </c>
      <c r="AA12" s="139"/>
    </row>
    <row r="13" spans="1:27" ht="13.5">
      <c r="A13" s="211"/>
      <c r="B13" s="212"/>
      <c r="C13" s="212"/>
      <c r="D13" s="212"/>
      <c r="E13" s="212"/>
      <c r="F13" s="212"/>
      <c r="G13" s="162" t="s">
        <v>230</v>
      </c>
      <c r="H13" s="144"/>
      <c r="I13" s="145"/>
      <c r="J13" s="145"/>
      <c r="K13" s="145"/>
      <c r="L13" s="145"/>
      <c r="M13" s="145"/>
      <c r="N13" s="145"/>
      <c r="O13" s="145"/>
      <c r="P13" s="145"/>
      <c r="Q13" s="145"/>
      <c r="R13" s="145"/>
      <c r="S13" s="145"/>
      <c r="T13" s="145"/>
      <c r="U13" s="145"/>
      <c r="V13" s="145"/>
      <c r="W13" s="207"/>
      <c r="X13" s="207"/>
      <c r="Y13" s="207"/>
      <c r="Z13" s="207"/>
      <c r="AA13" s="139"/>
    </row>
    <row r="14" spans="1:27" ht="13.5">
      <c r="A14" s="153"/>
      <c r="B14" s="154" t="s">
        <v>197</v>
      </c>
      <c r="C14" s="154" t="s">
        <v>198</v>
      </c>
      <c r="D14" s="154" t="s">
        <v>199</v>
      </c>
      <c r="E14" s="154" t="s">
        <v>200</v>
      </c>
      <c r="F14" s="154" t="s">
        <v>201</v>
      </c>
      <c r="G14" s="155" t="s">
        <v>202</v>
      </c>
      <c r="H14" s="141" t="s">
        <v>203</v>
      </c>
      <c r="I14" s="141" t="s">
        <v>204</v>
      </c>
      <c r="J14" s="141" t="s">
        <v>205</v>
      </c>
      <c r="K14" s="141" t="s">
        <v>206</v>
      </c>
      <c r="L14" s="141" t="s">
        <v>207</v>
      </c>
      <c r="M14" s="141" t="s">
        <v>208</v>
      </c>
      <c r="N14" s="141" t="s">
        <v>209</v>
      </c>
      <c r="O14" s="141" t="s">
        <v>210</v>
      </c>
      <c r="P14" s="141" t="s">
        <v>211</v>
      </c>
      <c r="Q14" s="141" t="s">
        <v>212</v>
      </c>
      <c r="R14" s="141" t="s">
        <v>213</v>
      </c>
      <c r="S14" s="141" t="s">
        <v>214</v>
      </c>
      <c r="T14" s="141" t="s">
        <v>215</v>
      </c>
      <c r="U14" s="141" t="s">
        <v>216</v>
      </c>
      <c r="V14" s="141" t="s">
        <v>217</v>
      </c>
      <c r="W14" s="142" t="s">
        <v>218</v>
      </c>
      <c r="X14" s="142" t="s">
        <v>219</v>
      </c>
      <c r="Y14" s="142" t="s">
        <v>220</v>
      </c>
      <c r="Z14" s="142" t="s">
        <v>221</v>
      </c>
      <c r="AA14" s="139"/>
    </row>
    <row r="15" spans="1:27" ht="13.5">
      <c r="A15" s="211" t="s">
        <v>241</v>
      </c>
      <c r="B15" s="213" t="str">
        <f>ペア!A9</f>
        <v>A</v>
      </c>
      <c r="C15" s="213">
        <v>2</v>
      </c>
      <c r="D15" s="212">
        <f>D12</f>
        <v>0</v>
      </c>
      <c r="E15" s="212">
        <f>ペア!C9</f>
        <v>0</v>
      </c>
      <c r="F15" s="212">
        <f>ペア!C10</f>
        <v>0</v>
      </c>
      <c r="G15" s="162" t="s">
        <v>227</v>
      </c>
      <c r="H15" s="143"/>
      <c r="I15" s="143"/>
      <c r="J15" s="143"/>
      <c r="K15" s="143"/>
      <c r="L15" s="143"/>
      <c r="M15" s="143"/>
      <c r="N15" s="143"/>
      <c r="O15" s="143"/>
      <c r="P15" s="143"/>
      <c r="Q15" s="143"/>
      <c r="R15" s="143"/>
      <c r="S15" s="143"/>
      <c r="T15" s="143"/>
      <c r="U15" s="143"/>
      <c r="V15" s="143"/>
      <c r="W15" s="207">
        <f>COUNTIF(H15:V15,"ST")</f>
        <v>0</v>
      </c>
      <c r="X15" s="207">
        <f>COUNTIF(H15:V15,"A")</f>
        <v>0</v>
      </c>
      <c r="Y15" s="207">
        <f>W15+X15</f>
        <v>0</v>
      </c>
      <c r="Z15" s="207">
        <f>COUNTIF(H15:V15,"ス")</f>
        <v>0</v>
      </c>
      <c r="AA15" s="139"/>
    </row>
    <row r="16" spans="1:27" ht="13.5">
      <c r="A16" s="211"/>
      <c r="B16" s="213"/>
      <c r="C16" s="213"/>
      <c r="D16" s="212"/>
      <c r="E16" s="212"/>
      <c r="F16" s="212"/>
      <c r="G16" s="162" t="s">
        <v>230</v>
      </c>
      <c r="H16" s="144"/>
      <c r="I16" s="145"/>
      <c r="J16" s="145"/>
      <c r="K16" s="145"/>
      <c r="L16" s="145"/>
      <c r="M16" s="145"/>
      <c r="N16" s="145"/>
      <c r="O16" s="145"/>
      <c r="P16" s="145"/>
      <c r="Q16" s="145"/>
      <c r="R16" s="145"/>
      <c r="S16" s="145"/>
      <c r="T16" s="145"/>
      <c r="U16" s="145"/>
      <c r="V16" s="145"/>
      <c r="W16" s="207"/>
      <c r="X16" s="207"/>
      <c r="Y16" s="207"/>
      <c r="Z16" s="207"/>
      <c r="AA16" s="139"/>
    </row>
    <row r="17" spans="1:27" ht="13.5">
      <c r="A17" s="153"/>
      <c r="B17" s="154" t="s">
        <v>197</v>
      </c>
      <c r="C17" s="154" t="s">
        <v>198</v>
      </c>
      <c r="D17" s="154" t="s">
        <v>199</v>
      </c>
      <c r="E17" s="154" t="s">
        <v>200</v>
      </c>
      <c r="F17" s="154" t="s">
        <v>201</v>
      </c>
      <c r="G17" s="155" t="s">
        <v>202</v>
      </c>
      <c r="H17" s="141" t="s">
        <v>203</v>
      </c>
      <c r="I17" s="141" t="s">
        <v>204</v>
      </c>
      <c r="J17" s="141" t="s">
        <v>205</v>
      </c>
      <c r="K17" s="141" t="s">
        <v>206</v>
      </c>
      <c r="L17" s="141" t="s">
        <v>207</v>
      </c>
      <c r="M17" s="141" t="s">
        <v>208</v>
      </c>
      <c r="N17" s="141" t="s">
        <v>209</v>
      </c>
      <c r="O17" s="141" t="s">
        <v>210</v>
      </c>
      <c r="P17" s="141" t="s">
        <v>211</v>
      </c>
      <c r="Q17" s="141" t="s">
        <v>212</v>
      </c>
      <c r="R17" s="141" t="s">
        <v>213</v>
      </c>
      <c r="S17" s="141" t="s">
        <v>214</v>
      </c>
      <c r="T17" s="141" t="s">
        <v>215</v>
      </c>
      <c r="U17" s="141" t="s">
        <v>216</v>
      </c>
      <c r="V17" s="141" t="s">
        <v>217</v>
      </c>
      <c r="W17" s="142" t="s">
        <v>218</v>
      </c>
      <c r="X17" s="142" t="s">
        <v>219</v>
      </c>
      <c r="Y17" s="142" t="s">
        <v>220</v>
      </c>
      <c r="Z17" s="142" t="s">
        <v>221</v>
      </c>
      <c r="AA17" s="139"/>
    </row>
    <row r="18" spans="1:27" ht="13.5">
      <c r="A18" s="211" t="s">
        <v>242</v>
      </c>
      <c r="B18" s="212" t="str">
        <f>ペア!A11</f>
        <v>A</v>
      </c>
      <c r="C18" s="212">
        <v>3</v>
      </c>
      <c r="D18" s="212">
        <f>D15</f>
        <v>0</v>
      </c>
      <c r="E18" s="212">
        <f>ペア!C11</f>
        <v>0</v>
      </c>
      <c r="F18" s="212">
        <f>ペア!C12</f>
        <v>0</v>
      </c>
      <c r="G18" s="162" t="s">
        <v>227</v>
      </c>
      <c r="H18" s="143"/>
      <c r="I18" s="143"/>
      <c r="J18" s="143"/>
      <c r="K18" s="143"/>
      <c r="L18" s="143"/>
      <c r="M18" s="143"/>
      <c r="N18" s="143"/>
      <c r="O18" s="143"/>
      <c r="P18" s="143"/>
      <c r="Q18" s="143"/>
      <c r="R18" s="143"/>
      <c r="S18" s="143"/>
      <c r="T18" s="143"/>
      <c r="U18" s="143"/>
      <c r="V18" s="143"/>
      <c r="W18" s="207">
        <f>COUNTIF(H18:V18,"ST")</f>
        <v>0</v>
      </c>
      <c r="X18" s="207">
        <f>COUNTIF(H18:V18,"A")</f>
        <v>0</v>
      </c>
      <c r="Y18" s="207">
        <f>W18+X18</f>
        <v>0</v>
      </c>
      <c r="Z18" s="207">
        <f>COUNTIF(H18:V18,"ス")</f>
        <v>0</v>
      </c>
      <c r="AA18" s="139"/>
    </row>
    <row r="19" spans="1:27" ht="13.5">
      <c r="A19" s="211"/>
      <c r="B19" s="212"/>
      <c r="C19" s="212"/>
      <c r="D19" s="212"/>
      <c r="E19" s="212"/>
      <c r="F19" s="212"/>
      <c r="G19" s="162" t="s">
        <v>230</v>
      </c>
      <c r="H19" s="144"/>
      <c r="I19" s="145"/>
      <c r="J19" s="145"/>
      <c r="K19" s="145"/>
      <c r="L19" s="145"/>
      <c r="M19" s="145"/>
      <c r="N19" s="145"/>
      <c r="O19" s="145"/>
      <c r="P19" s="145"/>
      <c r="Q19" s="145"/>
      <c r="R19" s="145"/>
      <c r="S19" s="145"/>
      <c r="T19" s="145"/>
      <c r="U19" s="145"/>
      <c r="V19" s="145"/>
      <c r="W19" s="207"/>
      <c r="X19" s="207"/>
      <c r="Y19" s="207"/>
      <c r="Z19" s="207"/>
      <c r="AA19" s="139"/>
    </row>
    <row r="20" spans="1:27" ht="13.5">
      <c r="A20" s="153"/>
      <c r="B20" s="154" t="s">
        <v>197</v>
      </c>
      <c r="C20" s="154" t="s">
        <v>198</v>
      </c>
      <c r="D20" s="154" t="s">
        <v>199</v>
      </c>
      <c r="E20" s="154" t="s">
        <v>200</v>
      </c>
      <c r="F20" s="154" t="s">
        <v>201</v>
      </c>
      <c r="G20" s="155" t="s">
        <v>202</v>
      </c>
      <c r="H20" s="141" t="s">
        <v>203</v>
      </c>
      <c r="I20" s="141" t="s">
        <v>204</v>
      </c>
      <c r="J20" s="141" t="s">
        <v>205</v>
      </c>
      <c r="K20" s="141" t="s">
        <v>206</v>
      </c>
      <c r="L20" s="141" t="s">
        <v>207</v>
      </c>
      <c r="M20" s="141" t="s">
        <v>208</v>
      </c>
      <c r="N20" s="141" t="s">
        <v>209</v>
      </c>
      <c r="O20" s="141" t="s">
        <v>210</v>
      </c>
      <c r="P20" s="141" t="s">
        <v>211</v>
      </c>
      <c r="Q20" s="141" t="s">
        <v>212</v>
      </c>
      <c r="R20" s="141" t="s">
        <v>213</v>
      </c>
      <c r="S20" s="141" t="s">
        <v>214</v>
      </c>
      <c r="T20" s="141" t="s">
        <v>215</v>
      </c>
      <c r="U20" s="141" t="s">
        <v>216</v>
      </c>
      <c r="V20" s="141" t="s">
        <v>217</v>
      </c>
      <c r="W20" s="142" t="s">
        <v>218</v>
      </c>
      <c r="X20" s="142" t="s">
        <v>219</v>
      </c>
      <c r="Y20" s="142" t="s">
        <v>220</v>
      </c>
      <c r="Z20" s="142" t="s">
        <v>221</v>
      </c>
      <c r="AA20" s="139"/>
    </row>
    <row r="21" spans="1:27" ht="13.5">
      <c r="A21" s="211" t="s">
        <v>243</v>
      </c>
      <c r="B21" s="212" t="str">
        <f>ペア!A13</f>
        <v>A</v>
      </c>
      <c r="C21" s="212">
        <v>4</v>
      </c>
      <c r="D21" s="212">
        <f>D18</f>
        <v>0</v>
      </c>
      <c r="E21" s="212">
        <f>ペア!C13</f>
        <v>0</v>
      </c>
      <c r="F21" s="212">
        <f>ペア!C14</f>
        <v>0</v>
      </c>
      <c r="G21" s="162" t="s">
        <v>227</v>
      </c>
      <c r="H21" s="143"/>
      <c r="I21" s="143"/>
      <c r="J21" s="143"/>
      <c r="K21" s="143"/>
      <c r="L21" s="143"/>
      <c r="M21" s="143"/>
      <c r="N21" s="143"/>
      <c r="O21" s="143"/>
      <c r="P21" s="143"/>
      <c r="Q21" s="143"/>
      <c r="R21" s="143"/>
      <c r="S21" s="143"/>
      <c r="T21" s="143"/>
      <c r="U21" s="143"/>
      <c r="V21" s="143"/>
      <c r="W21" s="207">
        <f>COUNTIF(H21:V21,"ST")</f>
        <v>0</v>
      </c>
      <c r="X21" s="207">
        <f>COUNTIF(H21:V21,"A")</f>
        <v>0</v>
      </c>
      <c r="Y21" s="207">
        <f>W21+X21</f>
        <v>0</v>
      </c>
      <c r="Z21" s="207">
        <f>COUNTIF(H21:V21,"ス")</f>
        <v>0</v>
      </c>
      <c r="AA21" s="139"/>
    </row>
    <row r="22" spans="1:27" ht="13.5">
      <c r="A22" s="211"/>
      <c r="B22" s="212"/>
      <c r="C22" s="212"/>
      <c r="D22" s="212"/>
      <c r="E22" s="212"/>
      <c r="F22" s="212"/>
      <c r="G22" s="162" t="s">
        <v>230</v>
      </c>
      <c r="H22" s="144"/>
      <c r="I22" s="145"/>
      <c r="J22" s="145"/>
      <c r="K22" s="145"/>
      <c r="L22" s="145"/>
      <c r="M22" s="145"/>
      <c r="N22" s="145"/>
      <c r="O22" s="145"/>
      <c r="P22" s="145"/>
      <c r="Q22" s="145"/>
      <c r="R22" s="145"/>
      <c r="S22" s="145"/>
      <c r="T22" s="145"/>
      <c r="U22" s="145"/>
      <c r="V22" s="145"/>
      <c r="W22" s="207"/>
      <c r="X22" s="207"/>
      <c r="Y22" s="207"/>
      <c r="Z22" s="207"/>
      <c r="AA22" s="139"/>
    </row>
    <row r="23" spans="1:27" ht="13.5">
      <c r="A23" s="153"/>
      <c r="B23" s="154" t="s">
        <v>197</v>
      </c>
      <c r="C23" s="154" t="s">
        <v>198</v>
      </c>
      <c r="D23" s="154" t="s">
        <v>199</v>
      </c>
      <c r="E23" s="154" t="s">
        <v>200</v>
      </c>
      <c r="F23" s="154" t="s">
        <v>201</v>
      </c>
      <c r="G23" s="155" t="s">
        <v>202</v>
      </c>
      <c r="H23" s="141" t="s">
        <v>203</v>
      </c>
      <c r="I23" s="141" t="s">
        <v>204</v>
      </c>
      <c r="J23" s="141" t="s">
        <v>205</v>
      </c>
      <c r="K23" s="141" t="s">
        <v>206</v>
      </c>
      <c r="L23" s="141" t="s">
        <v>207</v>
      </c>
      <c r="M23" s="141" t="s">
        <v>208</v>
      </c>
      <c r="N23" s="141" t="s">
        <v>209</v>
      </c>
      <c r="O23" s="141" t="s">
        <v>210</v>
      </c>
      <c r="P23" s="141" t="s">
        <v>211</v>
      </c>
      <c r="Q23" s="141" t="s">
        <v>212</v>
      </c>
      <c r="R23" s="141" t="s">
        <v>213</v>
      </c>
      <c r="S23" s="141" t="s">
        <v>214</v>
      </c>
      <c r="T23" s="141" t="s">
        <v>215</v>
      </c>
      <c r="U23" s="141" t="s">
        <v>216</v>
      </c>
      <c r="V23" s="141" t="s">
        <v>217</v>
      </c>
      <c r="W23" s="142" t="s">
        <v>218</v>
      </c>
      <c r="X23" s="142" t="s">
        <v>219</v>
      </c>
      <c r="Y23" s="142" t="s">
        <v>220</v>
      </c>
      <c r="Z23" s="142" t="s">
        <v>221</v>
      </c>
      <c r="AA23" s="139"/>
    </row>
    <row r="24" spans="1:27" ht="13.5">
      <c r="A24" s="211" t="s">
        <v>244</v>
      </c>
      <c r="B24" s="212" t="str">
        <f>ペア!A15</f>
        <v>A</v>
      </c>
      <c r="C24" s="212">
        <v>5</v>
      </c>
      <c r="D24" s="212">
        <f>D21</f>
        <v>0</v>
      </c>
      <c r="E24" s="212">
        <f>ペア!C15</f>
        <v>0</v>
      </c>
      <c r="F24" s="212">
        <f>ペア!C16</f>
        <v>0</v>
      </c>
      <c r="G24" s="162" t="s">
        <v>227</v>
      </c>
      <c r="H24" s="143"/>
      <c r="I24" s="143"/>
      <c r="J24" s="143"/>
      <c r="K24" s="143"/>
      <c r="L24" s="143"/>
      <c r="M24" s="143"/>
      <c r="N24" s="143"/>
      <c r="O24" s="143"/>
      <c r="P24" s="143"/>
      <c r="Q24" s="143"/>
      <c r="R24" s="143"/>
      <c r="S24" s="143"/>
      <c r="T24" s="143"/>
      <c r="U24" s="143"/>
      <c r="V24" s="143"/>
      <c r="W24" s="207">
        <f>COUNTIF(H24:V24,"ST")</f>
        <v>0</v>
      </c>
      <c r="X24" s="207">
        <f>COUNTIF(H24:V24,"A")</f>
        <v>0</v>
      </c>
      <c r="Y24" s="207">
        <f>W24+X24</f>
        <v>0</v>
      </c>
      <c r="Z24" s="207">
        <f>COUNTIF(H24:V24,"ス")</f>
        <v>0</v>
      </c>
      <c r="AA24" s="139"/>
    </row>
    <row r="25" spans="1:27" ht="13.5">
      <c r="A25" s="211"/>
      <c r="B25" s="212"/>
      <c r="C25" s="212"/>
      <c r="D25" s="212"/>
      <c r="E25" s="212"/>
      <c r="F25" s="212"/>
      <c r="G25" s="162" t="s">
        <v>230</v>
      </c>
      <c r="H25" s="144"/>
      <c r="I25" s="145"/>
      <c r="J25" s="145"/>
      <c r="K25" s="145"/>
      <c r="L25" s="145"/>
      <c r="M25" s="145"/>
      <c r="N25" s="145"/>
      <c r="O25" s="145"/>
      <c r="P25" s="145"/>
      <c r="Q25" s="145"/>
      <c r="R25" s="145"/>
      <c r="S25" s="145"/>
      <c r="T25" s="145"/>
      <c r="U25" s="145"/>
      <c r="V25" s="145"/>
      <c r="W25" s="207"/>
      <c r="X25" s="207"/>
      <c r="Y25" s="207"/>
      <c r="Z25" s="207"/>
      <c r="AA25" s="139"/>
    </row>
    <row r="26" spans="1:27" ht="13.5">
      <c r="A26" s="153"/>
      <c r="B26" s="154" t="s">
        <v>197</v>
      </c>
      <c r="C26" s="154" t="s">
        <v>198</v>
      </c>
      <c r="D26" s="154" t="s">
        <v>199</v>
      </c>
      <c r="E26" s="154" t="s">
        <v>200</v>
      </c>
      <c r="F26" s="154" t="s">
        <v>201</v>
      </c>
      <c r="G26" s="155" t="s">
        <v>202</v>
      </c>
      <c r="H26" s="141" t="s">
        <v>203</v>
      </c>
      <c r="I26" s="141" t="s">
        <v>204</v>
      </c>
      <c r="J26" s="141" t="s">
        <v>205</v>
      </c>
      <c r="K26" s="141" t="s">
        <v>206</v>
      </c>
      <c r="L26" s="141" t="s">
        <v>207</v>
      </c>
      <c r="M26" s="141" t="s">
        <v>208</v>
      </c>
      <c r="N26" s="141" t="s">
        <v>209</v>
      </c>
      <c r="O26" s="141" t="s">
        <v>210</v>
      </c>
      <c r="P26" s="141" t="s">
        <v>211</v>
      </c>
      <c r="Q26" s="141" t="s">
        <v>212</v>
      </c>
      <c r="R26" s="141" t="s">
        <v>213</v>
      </c>
      <c r="S26" s="141" t="s">
        <v>214</v>
      </c>
      <c r="T26" s="141" t="s">
        <v>215</v>
      </c>
      <c r="U26" s="141" t="s">
        <v>216</v>
      </c>
      <c r="V26" s="141" t="s">
        <v>217</v>
      </c>
      <c r="W26" s="142" t="s">
        <v>218</v>
      </c>
      <c r="X26" s="142" t="s">
        <v>219</v>
      </c>
      <c r="Y26" s="142" t="s">
        <v>220</v>
      </c>
      <c r="Z26" s="142" t="s">
        <v>221</v>
      </c>
      <c r="AA26" s="139"/>
    </row>
    <row r="27" spans="1:27" ht="13.5">
      <c r="A27" s="211" t="s">
        <v>245</v>
      </c>
      <c r="B27" s="212" t="str">
        <f>ペア!A17</f>
        <v>A</v>
      </c>
      <c r="C27" s="213">
        <v>6</v>
      </c>
      <c r="D27" s="212">
        <f>D24</f>
        <v>0</v>
      </c>
      <c r="E27" s="212">
        <f>ペア!C17</f>
        <v>0</v>
      </c>
      <c r="F27" s="212">
        <f>ペア!C18</f>
        <v>0</v>
      </c>
      <c r="G27" s="162" t="s">
        <v>227</v>
      </c>
      <c r="H27" s="143"/>
      <c r="I27" s="143"/>
      <c r="J27" s="143"/>
      <c r="K27" s="143"/>
      <c r="L27" s="143"/>
      <c r="M27" s="143"/>
      <c r="N27" s="143"/>
      <c r="O27" s="143"/>
      <c r="P27" s="143"/>
      <c r="Q27" s="143"/>
      <c r="R27" s="143"/>
      <c r="S27" s="143"/>
      <c r="T27" s="143"/>
      <c r="U27" s="143"/>
      <c r="V27" s="143"/>
      <c r="W27" s="207">
        <f>COUNTIF(H27:V27,"ST")</f>
        <v>0</v>
      </c>
      <c r="X27" s="207">
        <f>COUNTIF(H27:V27,"A")</f>
        <v>0</v>
      </c>
      <c r="Y27" s="207">
        <f>W27+X27</f>
        <v>0</v>
      </c>
      <c r="Z27" s="207">
        <f>COUNTIF(H27:V27,"ス")</f>
        <v>0</v>
      </c>
      <c r="AA27" s="139"/>
    </row>
    <row r="28" spans="1:27" ht="13.5">
      <c r="A28" s="211"/>
      <c r="B28" s="212"/>
      <c r="C28" s="213"/>
      <c r="D28" s="212"/>
      <c r="E28" s="212"/>
      <c r="F28" s="212"/>
      <c r="G28" s="162" t="s">
        <v>230</v>
      </c>
      <c r="H28" s="144"/>
      <c r="I28" s="145"/>
      <c r="J28" s="145"/>
      <c r="K28" s="145"/>
      <c r="L28" s="145"/>
      <c r="M28" s="145"/>
      <c r="N28" s="145"/>
      <c r="O28" s="145"/>
      <c r="P28" s="145"/>
      <c r="Q28" s="145"/>
      <c r="R28" s="145"/>
      <c r="S28" s="145"/>
      <c r="T28" s="145"/>
      <c r="U28" s="145"/>
      <c r="V28" s="145"/>
      <c r="W28" s="207"/>
      <c r="X28" s="207"/>
      <c r="Y28" s="207"/>
      <c r="Z28" s="207"/>
      <c r="AA28" s="139"/>
    </row>
    <row r="29" spans="1:27" ht="13.5">
      <c r="A29" s="153"/>
      <c r="B29" s="154" t="s">
        <v>197</v>
      </c>
      <c r="C29" s="154" t="s">
        <v>198</v>
      </c>
      <c r="D29" s="154" t="s">
        <v>199</v>
      </c>
      <c r="E29" s="154" t="s">
        <v>200</v>
      </c>
      <c r="F29" s="154" t="s">
        <v>201</v>
      </c>
      <c r="G29" s="155" t="s">
        <v>202</v>
      </c>
      <c r="H29" s="141" t="s">
        <v>203</v>
      </c>
      <c r="I29" s="141" t="s">
        <v>204</v>
      </c>
      <c r="J29" s="141" t="s">
        <v>205</v>
      </c>
      <c r="K29" s="141" t="s">
        <v>206</v>
      </c>
      <c r="L29" s="141" t="s">
        <v>207</v>
      </c>
      <c r="M29" s="141" t="s">
        <v>208</v>
      </c>
      <c r="N29" s="141" t="s">
        <v>209</v>
      </c>
      <c r="O29" s="141" t="s">
        <v>210</v>
      </c>
      <c r="P29" s="141" t="s">
        <v>211</v>
      </c>
      <c r="Q29" s="141" t="s">
        <v>212</v>
      </c>
      <c r="R29" s="141" t="s">
        <v>213</v>
      </c>
      <c r="S29" s="141" t="s">
        <v>214</v>
      </c>
      <c r="T29" s="141" t="s">
        <v>215</v>
      </c>
      <c r="U29" s="141" t="s">
        <v>216</v>
      </c>
      <c r="V29" s="141" t="s">
        <v>217</v>
      </c>
      <c r="W29" s="142" t="s">
        <v>218</v>
      </c>
      <c r="X29" s="142" t="s">
        <v>219</v>
      </c>
      <c r="Y29" s="142" t="s">
        <v>220</v>
      </c>
      <c r="Z29" s="142" t="s">
        <v>221</v>
      </c>
      <c r="AA29" s="139"/>
    </row>
    <row r="30" spans="1:27" ht="13.5">
      <c r="A30" s="208" t="s">
        <v>246</v>
      </c>
      <c r="B30" s="209" t="str">
        <f>ペア!A23</f>
        <v>B</v>
      </c>
      <c r="C30" s="209">
        <v>1</v>
      </c>
      <c r="D30" s="209">
        <f>D27</f>
        <v>0</v>
      </c>
      <c r="E30" s="209">
        <f>ペア!C23</f>
        <v>0</v>
      </c>
      <c r="F30" s="209">
        <f>ペア!C24</f>
        <v>0</v>
      </c>
      <c r="G30" s="162" t="s">
        <v>227</v>
      </c>
      <c r="H30" s="143"/>
      <c r="I30" s="143"/>
      <c r="J30" s="143"/>
      <c r="K30" s="143"/>
      <c r="L30" s="143"/>
      <c r="M30" s="143"/>
      <c r="N30" s="143"/>
      <c r="O30" s="143"/>
      <c r="P30" s="143"/>
      <c r="Q30" s="143"/>
      <c r="R30" s="143"/>
      <c r="S30" s="143"/>
      <c r="T30" s="143"/>
      <c r="U30" s="143"/>
      <c r="V30" s="143"/>
      <c r="W30" s="207">
        <f>COUNTIF(H30:V30,"ST")</f>
        <v>0</v>
      </c>
      <c r="X30" s="207">
        <f>COUNTIF(H30:V30,"A")</f>
        <v>0</v>
      </c>
      <c r="Y30" s="207">
        <f>W30+X30</f>
        <v>0</v>
      </c>
      <c r="Z30" s="207">
        <f>COUNTIF(H30:V30,"ス")</f>
        <v>0</v>
      </c>
      <c r="AA30" s="139"/>
    </row>
    <row r="31" spans="1:27" ht="13.5">
      <c r="A31" s="208"/>
      <c r="B31" s="209"/>
      <c r="C31" s="209"/>
      <c r="D31" s="209"/>
      <c r="E31" s="209"/>
      <c r="F31" s="209"/>
      <c r="G31" s="162" t="s">
        <v>230</v>
      </c>
      <c r="H31" s="144"/>
      <c r="I31" s="145"/>
      <c r="J31" s="145"/>
      <c r="K31" s="145"/>
      <c r="L31" s="145"/>
      <c r="M31" s="145"/>
      <c r="N31" s="145"/>
      <c r="O31" s="145"/>
      <c r="P31" s="145"/>
      <c r="Q31" s="145"/>
      <c r="R31" s="145"/>
      <c r="S31" s="145"/>
      <c r="T31" s="145"/>
      <c r="U31" s="145"/>
      <c r="V31" s="145"/>
      <c r="W31" s="207"/>
      <c r="X31" s="207"/>
      <c r="Y31" s="207"/>
      <c r="Z31" s="207"/>
      <c r="AA31" s="139"/>
    </row>
    <row r="32" spans="1:27" ht="13.5">
      <c r="A32" s="153"/>
      <c r="B32" s="154" t="s">
        <v>197</v>
      </c>
      <c r="C32" s="154" t="s">
        <v>198</v>
      </c>
      <c r="D32" s="154" t="s">
        <v>199</v>
      </c>
      <c r="E32" s="154" t="s">
        <v>200</v>
      </c>
      <c r="F32" s="154" t="s">
        <v>201</v>
      </c>
      <c r="G32" s="155" t="s">
        <v>202</v>
      </c>
      <c r="H32" s="141" t="s">
        <v>203</v>
      </c>
      <c r="I32" s="141" t="s">
        <v>204</v>
      </c>
      <c r="J32" s="141" t="s">
        <v>205</v>
      </c>
      <c r="K32" s="141" t="s">
        <v>206</v>
      </c>
      <c r="L32" s="141" t="s">
        <v>207</v>
      </c>
      <c r="M32" s="141" t="s">
        <v>208</v>
      </c>
      <c r="N32" s="141" t="s">
        <v>209</v>
      </c>
      <c r="O32" s="141" t="s">
        <v>210</v>
      </c>
      <c r="P32" s="141" t="s">
        <v>211</v>
      </c>
      <c r="Q32" s="141" t="s">
        <v>212</v>
      </c>
      <c r="R32" s="141" t="s">
        <v>213</v>
      </c>
      <c r="S32" s="141" t="s">
        <v>214</v>
      </c>
      <c r="T32" s="141" t="s">
        <v>215</v>
      </c>
      <c r="U32" s="141" t="s">
        <v>216</v>
      </c>
      <c r="V32" s="141" t="s">
        <v>217</v>
      </c>
      <c r="W32" s="142" t="s">
        <v>218</v>
      </c>
      <c r="X32" s="142" t="s">
        <v>219</v>
      </c>
      <c r="Y32" s="142" t="s">
        <v>220</v>
      </c>
      <c r="Z32" s="142" t="s">
        <v>221</v>
      </c>
      <c r="AA32" s="139"/>
    </row>
    <row r="33" spans="1:27" ht="13.5">
      <c r="A33" s="208" t="s">
        <v>247</v>
      </c>
      <c r="B33" s="209" t="str">
        <f>ペア!A25</f>
        <v>B</v>
      </c>
      <c r="C33" s="210">
        <v>2</v>
      </c>
      <c r="D33" s="209">
        <f>D30</f>
        <v>0</v>
      </c>
      <c r="E33" s="209">
        <f>ペア!C25</f>
        <v>0</v>
      </c>
      <c r="F33" s="209">
        <f>ペア!C26</f>
        <v>0</v>
      </c>
      <c r="G33" s="162" t="s">
        <v>227</v>
      </c>
      <c r="H33" s="143"/>
      <c r="I33" s="143"/>
      <c r="J33" s="143"/>
      <c r="K33" s="143"/>
      <c r="L33" s="143"/>
      <c r="M33" s="143"/>
      <c r="N33" s="143"/>
      <c r="O33" s="143"/>
      <c r="P33" s="143"/>
      <c r="Q33" s="143"/>
      <c r="R33" s="143"/>
      <c r="S33" s="143"/>
      <c r="T33" s="143"/>
      <c r="U33" s="143"/>
      <c r="V33" s="145"/>
      <c r="W33" s="207">
        <f>COUNTIF(H33:V33,"ST")</f>
        <v>0</v>
      </c>
      <c r="X33" s="207">
        <f>COUNTIF(H33:V33,"A")</f>
        <v>0</v>
      </c>
      <c r="Y33" s="207">
        <f>W33+X33</f>
        <v>0</v>
      </c>
      <c r="Z33" s="207">
        <f>COUNTIF(H33:V33,"ス")</f>
        <v>0</v>
      </c>
      <c r="AA33" s="139"/>
    </row>
    <row r="34" spans="1:27" ht="13.5">
      <c r="A34" s="208"/>
      <c r="B34" s="209"/>
      <c r="C34" s="210"/>
      <c r="D34" s="209"/>
      <c r="E34" s="209"/>
      <c r="F34" s="209"/>
      <c r="G34" s="162" t="s">
        <v>230</v>
      </c>
      <c r="H34" s="144"/>
      <c r="I34" s="145"/>
      <c r="J34" s="145"/>
      <c r="K34" s="145"/>
      <c r="L34" s="145"/>
      <c r="M34" s="145"/>
      <c r="N34" s="145"/>
      <c r="O34" s="145"/>
      <c r="P34" s="145"/>
      <c r="Q34" s="145"/>
      <c r="R34" s="145"/>
      <c r="S34" s="145"/>
      <c r="T34" s="145"/>
      <c r="U34" s="145"/>
      <c r="V34" s="145"/>
      <c r="W34" s="207"/>
      <c r="X34" s="207"/>
      <c r="Y34" s="207"/>
      <c r="Z34" s="207"/>
      <c r="AA34" s="139"/>
    </row>
    <row r="35" spans="1:27" ht="13.5">
      <c r="A35" s="153"/>
      <c r="B35" s="154" t="s">
        <v>197</v>
      </c>
      <c r="C35" s="154" t="s">
        <v>198</v>
      </c>
      <c r="D35" s="154" t="s">
        <v>199</v>
      </c>
      <c r="E35" s="154" t="s">
        <v>200</v>
      </c>
      <c r="F35" s="154" t="s">
        <v>201</v>
      </c>
      <c r="G35" s="155" t="s">
        <v>202</v>
      </c>
      <c r="H35" s="141" t="s">
        <v>203</v>
      </c>
      <c r="I35" s="141" t="s">
        <v>204</v>
      </c>
      <c r="J35" s="141" t="s">
        <v>205</v>
      </c>
      <c r="K35" s="141" t="s">
        <v>206</v>
      </c>
      <c r="L35" s="141" t="s">
        <v>207</v>
      </c>
      <c r="M35" s="141" t="s">
        <v>208</v>
      </c>
      <c r="N35" s="141" t="s">
        <v>209</v>
      </c>
      <c r="O35" s="141" t="s">
        <v>210</v>
      </c>
      <c r="P35" s="141" t="s">
        <v>211</v>
      </c>
      <c r="Q35" s="141" t="s">
        <v>212</v>
      </c>
      <c r="R35" s="141" t="s">
        <v>213</v>
      </c>
      <c r="S35" s="141" t="s">
        <v>214</v>
      </c>
      <c r="T35" s="141" t="s">
        <v>215</v>
      </c>
      <c r="U35" s="141" t="s">
        <v>216</v>
      </c>
      <c r="V35" s="141" t="s">
        <v>217</v>
      </c>
      <c r="W35" s="142" t="s">
        <v>218</v>
      </c>
      <c r="X35" s="142" t="s">
        <v>219</v>
      </c>
      <c r="Y35" s="142" t="s">
        <v>220</v>
      </c>
      <c r="Z35" s="142" t="s">
        <v>221</v>
      </c>
      <c r="AA35" s="139"/>
    </row>
    <row r="36" spans="1:27" ht="13.5">
      <c r="A36" s="208" t="s">
        <v>265</v>
      </c>
      <c r="B36" s="209" t="str">
        <f>ペア!A27</f>
        <v>B</v>
      </c>
      <c r="C36" s="209">
        <v>3</v>
      </c>
      <c r="D36" s="209">
        <f>D33</f>
        <v>0</v>
      </c>
      <c r="E36" s="209">
        <f>ペア!C27</f>
        <v>0</v>
      </c>
      <c r="F36" s="209">
        <f>ペア!C28</f>
        <v>0</v>
      </c>
      <c r="G36" s="162" t="s">
        <v>227</v>
      </c>
      <c r="H36" s="143"/>
      <c r="I36" s="143"/>
      <c r="J36" s="143"/>
      <c r="K36" s="143"/>
      <c r="L36" s="143"/>
      <c r="M36" s="143"/>
      <c r="N36" s="143"/>
      <c r="O36" s="143"/>
      <c r="P36" s="143"/>
      <c r="Q36" s="143"/>
      <c r="R36" s="143"/>
      <c r="S36" s="143"/>
      <c r="T36" s="143"/>
      <c r="U36" s="143"/>
      <c r="V36" s="143"/>
      <c r="W36" s="207">
        <f>COUNTIF(H36:V36,"ST")</f>
        <v>0</v>
      </c>
      <c r="X36" s="207">
        <f>COUNTIF(H36:V36,"A")</f>
        <v>0</v>
      </c>
      <c r="Y36" s="207">
        <f>W36+X36</f>
        <v>0</v>
      </c>
      <c r="Z36" s="207">
        <f>COUNTIF(H36:V36,"ス")</f>
        <v>0</v>
      </c>
      <c r="AA36" s="139"/>
    </row>
    <row r="37" spans="1:27" ht="13.5">
      <c r="A37" s="208"/>
      <c r="B37" s="209"/>
      <c r="C37" s="209"/>
      <c r="D37" s="209"/>
      <c r="E37" s="209"/>
      <c r="F37" s="209"/>
      <c r="G37" s="162" t="s">
        <v>230</v>
      </c>
      <c r="H37" s="144"/>
      <c r="I37" s="145"/>
      <c r="J37" s="145"/>
      <c r="K37" s="145"/>
      <c r="L37" s="145"/>
      <c r="M37" s="145"/>
      <c r="N37" s="145"/>
      <c r="O37" s="145"/>
      <c r="P37" s="145"/>
      <c r="Q37" s="145"/>
      <c r="R37" s="145"/>
      <c r="S37" s="145"/>
      <c r="T37" s="145"/>
      <c r="U37" s="145"/>
      <c r="V37" s="145"/>
      <c r="W37" s="207"/>
      <c r="X37" s="207"/>
      <c r="Y37" s="207"/>
      <c r="Z37" s="207"/>
      <c r="AA37" s="139"/>
    </row>
    <row r="38" spans="1:27" ht="13.5">
      <c r="A38" s="153"/>
      <c r="B38" s="154" t="s">
        <v>197</v>
      </c>
      <c r="C38" s="154" t="s">
        <v>198</v>
      </c>
      <c r="D38" s="154" t="s">
        <v>199</v>
      </c>
      <c r="E38" s="154" t="s">
        <v>200</v>
      </c>
      <c r="F38" s="154" t="s">
        <v>201</v>
      </c>
      <c r="G38" s="155" t="s">
        <v>202</v>
      </c>
      <c r="H38" s="141" t="s">
        <v>203</v>
      </c>
      <c r="I38" s="141" t="s">
        <v>204</v>
      </c>
      <c r="J38" s="141" t="s">
        <v>205</v>
      </c>
      <c r="K38" s="141" t="s">
        <v>206</v>
      </c>
      <c r="L38" s="141" t="s">
        <v>207</v>
      </c>
      <c r="M38" s="141" t="s">
        <v>208</v>
      </c>
      <c r="N38" s="141" t="s">
        <v>209</v>
      </c>
      <c r="O38" s="141" t="s">
        <v>210</v>
      </c>
      <c r="P38" s="141" t="s">
        <v>211</v>
      </c>
      <c r="Q38" s="141" t="s">
        <v>212</v>
      </c>
      <c r="R38" s="141" t="s">
        <v>213</v>
      </c>
      <c r="S38" s="141" t="s">
        <v>214</v>
      </c>
      <c r="T38" s="141" t="s">
        <v>215</v>
      </c>
      <c r="U38" s="141" t="s">
        <v>216</v>
      </c>
      <c r="V38" s="141" t="s">
        <v>217</v>
      </c>
      <c r="W38" s="142" t="s">
        <v>218</v>
      </c>
      <c r="X38" s="142" t="s">
        <v>219</v>
      </c>
      <c r="Y38" s="142" t="s">
        <v>220</v>
      </c>
      <c r="Z38" s="142" t="s">
        <v>221</v>
      </c>
      <c r="AA38" s="139"/>
    </row>
    <row r="39" spans="1:26" ht="13.5">
      <c r="A39" s="208" t="s">
        <v>266</v>
      </c>
      <c r="B39" s="209" t="str">
        <f>ペア!A29</f>
        <v>B</v>
      </c>
      <c r="C39" s="209">
        <v>4</v>
      </c>
      <c r="D39" s="209">
        <f>D36</f>
        <v>0</v>
      </c>
      <c r="E39" s="209">
        <f>ペア!C29</f>
        <v>0</v>
      </c>
      <c r="F39" s="209">
        <f>ペア!C30</f>
        <v>0</v>
      </c>
      <c r="G39" s="162" t="s">
        <v>227</v>
      </c>
      <c r="H39" s="143"/>
      <c r="I39" s="143"/>
      <c r="J39" s="143"/>
      <c r="K39" s="143"/>
      <c r="L39" s="143"/>
      <c r="M39" s="143"/>
      <c r="N39" s="143"/>
      <c r="O39" s="143"/>
      <c r="P39" s="143"/>
      <c r="Q39" s="143"/>
      <c r="R39" s="143"/>
      <c r="S39" s="143"/>
      <c r="T39" s="143"/>
      <c r="U39" s="143"/>
      <c r="V39" s="143"/>
      <c r="W39" s="207">
        <f>COUNTIF(H39:V39,"ST")</f>
        <v>0</v>
      </c>
      <c r="X39" s="207">
        <f>COUNTIF(H39:V39,"A")</f>
        <v>0</v>
      </c>
      <c r="Y39" s="207">
        <f>W39+X39</f>
        <v>0</v>
      </c>
      <c r="Z39" s="207">
        <f>COUNTIF(H39:V39,"ス")</f>
        <v>0</v>
      </c>
    </row>
    <row r="40" spans="1:26" ht="13.5">
      <c r="A40" s="208"/>
      <c r="B40" s="209"/>
      <c r="C40" s="209"/>
      <c r="D40" s="209"/>
      <c r="E40" s="209"/>
      <c r="F40" s="209"/>
      <c r="G40" s="162" t="s">
        <v>230</v>
      </c>
      <c r="H40" s="144"/>
      <c r="I40" s="145"/>
      <c r="J40" s="145"/>
      <c r="K40" s="145"/>
      <c r="L40" s="145"/>
      <c r="M40" s="145"/>
      <c r="N40" s="145"/>
      <c r="O40" s="145"/>
      <c r="P40" s="145"/>
      <c r="Q40" s="145"/>
      <c r="R40" s="145"/>
      <c r="S40" s="145"/>
      <c r="T40" s="145"/>
      <c r="U40" s="145"/>
      <c r="V40" s="145"/>
      <c r="W40" s="207"/>
      <c r="X40" s="207"/>
      <c r="Y40" s="207"/>
      <c r="Z40" s="207"/>
    </row>
    <row r="41" spans="1:26" ht="13.5">
      <c r="A41" s="153"/>
      <c r="B41" s="154" t="s">
        <v>197</v>
      </c>
      <c r="C41" s="154" t="s">
        <v>198</v>
      </c>
      <c r="D41" s="154" t="s">
        <v>199</v>
      </c>
      <c r="E41" s="154" t="s">
        <v>200</v>
      </c>
      <c r="F41" s="154" t="s">
        <v>201</v>
      </c>
      <c r="G41" s="155" t="s">
        <v>202</v>
      </c>
      <c r="H41" s="141" t="s">
        <v>203</v>
      </c>
      <c r="I41" s="141" t="s">
        <v>204</v>
      </c>
      <c r="J41" s="141" t="s">
        <v>205</v>
      </c>
      <c r="K41" s="141" t="s">
        <v>206</v>
      </c>
      <c r="L41" s="141" t="s">
        <v>207</v>
      </c>
      <c r="M41" s="141" t="s">
        <v>208</v>
      </c>
      <c r="N41" s="141" t="s">
        <v>209</v>
      </c>
      <c r="O41" s="141" t="s">
        <v>210</v>
      </c>
      <c r="P41" s="141" t="s">
        <v>211</v>
      </c>
      <c r="Q41" s="141" t="s">
        <v>212</v>
      </c>
      <c r="R41" s="141" t="s">
        <v>213</v>
      </c>
      <c r="S41" s="141" t="s">
        <v>214</v>
      </c>
      <c r="T41" s="141" t="s">
        <v>215</v>
      </c>
      <c r="U41" s="141" t="s">
        <v>216</v>
      </c>
      <c r="V41" s="141" t="s">
        <v>217</v>
      </c>
      <c r="W41" s="142" t="s">
        <v>218</v>
      </c>
      <c r="X41" s="142" t="s">
        <v>219</v>
      </c>
      <c r="Y41" s="142" t="s">
        <v>220</v>
      </c>
      <c r="Z41" s="142" t="s">
        <v>221</v>
      </c>
    </row>
    <row r="42" spans="1:26" ht="13.5">
      <c r="A42" s="208" t="s">
        <v>267</v>
      </c>
      <c r="B42" s="209" t="str">
        <f>ペア!A31</f>
        <v>B</v>
      </c>
      <c r="C42" s="209">
        <v>5</v>
      </c>
      <c r="D42" s="209">
        <f>D39</f>
        <v>0</v>
      </c>
      <c r="E42" s="209">
        <f>ペア!C31</f>
        <v>0</v>
      </c>
      <c r="F42" s="209">
        <f>ペア!C32</f>
        <v>0</v>
      </c>
      <c r="G42" s="162" t="s">
        <v>227</v>
      </c>
      <c r="H42" s="143"/>
      <c r="I42" s="143"/>
      <c r="J42" s="143"/>
      <c r="K42" s="143"/>
      <c r="L42" s="143"/>
      <c r="M42" s="143"/>
      <c r="N42" s="143"/>
      <c r="O42" s="143"/>
      <c r="P42" s="143"/>
      <c r="Q42" s="143"/>
      <c r="R42" s="143"/>
      <c r="S42" s="143"/>
      <c r="T42" s="143"/>
      <c r="U42" s="143"/>
      <c r="V42" s="143"/>
      <c r="W42" s="207">
        <f>COUNTIF(H42:V42,"ST")</f>
        <v>0</v>
      </c>
      <c r="X42" s="207">
        <f>COUNTIF(H42:V42,"A")</f>
        <v>0</v>
      </c>
      <c r="Y42" s="207">
        <f>W42+X42</f>
        <v>0</v>
      </c>
      <c r="Z42" s="207">
        <f>COUNTIF(H42:V42,"ス")</f>
        <v>0</v>
      </c>
    </row>
    <row r="43" spans="1:26" ht="13.5">
      <c r="A43" s="208"/>
      <c r="B43" s="209"/>
      <c r="C43" s="209"/>
      <c r="D43" s="209"/>
      <c r="E43" s="209"/>
      <c r="F43" s="209"/>
      <c r="G43" s="162" t="s">
        <v>230</v>
      </c>
      <c r="H43" s="144"/>
      <c r="I43" s="145"/>
      <c r="J43" s="145"/>
      <c r="K43" s="145"/>
      <c r="L43" s="145"/>
      <c r="M43" s="145"/>
      <c r="N43" s="145"/>
      <c r="O43" s="145"/>
      <c r="P43" s="145"/>
      <c r="Q43" s="145"/>
      <c r="R43" s="145"/>
      <c r="S43" s="145"/>
      <c r="T43" s="145"/>
      <c r="U43" s="145"/>
      <c r="V43" s="145"/>
      <c r="W43" s="207"/>
      <c r="X43" s="207"/>
      <c r="Y43" s="207"/>
      <c r="Z43" s="207"/>
    </row>
    <row r="44" spans="1:26" ht="13.5">
      <c r="A44" s="153"/>
      <c r="B44" s="154" t="s">
        <v>197</v>
      </c>
      <c r="C44" s="154" t="s">
        <v>198</v>
      </c>
      <c r="D44" s="154" t="s">
        <v>199</v>
      </c>
      <c r="E44" s="154" t="s">
        <v>200</v>
      </c>
      <c r="F44" s="154" t="s">
        <v>201</v>
      </c>
      <c r="G44" s="155" t="s">
        <v>202</v>
      </c>
      <c r="H44" s="141" t="s">
        <v>203</v>
      </c>
      <c r="I44" s="141" t="s">
        <v>204</v>
      </c>
      <c r="J44" s="141" t="s">
        <v>205</v>
      </c>
      <c r="K44" s="141" t="s">
        <v>206</v>
      </c>
      <c r="L44" s="141" t="s">
        <v>207</v>
      </c>
      <c r="M44" s="141" t="s">
        <v>208</v>
      </c>
      <c r="N44" s="141" t="s">
        <v>209</v>
      </c>
      <c r="O44" s="141" t="s">
        <v>210</v>
      </c>
      <c r="P44" s="141" t="s">
        <v>211</v>
      </c>
      <c r="Q44" s="141" t="s">
        <v>212</v>
      </c>
      <c r="R44" s="141" t="s">
        <v>213</v>
      </c>
      <c r="S44" s="141" t="s">
        <v>214</v>
      </c>
      <c r="T44" s="141" t="s">
        <v>215</v>
      </c>
      <c r="U44" s="141" t="s">
        <v>216</v>
      </c>
      <c r="V44" s="141" t="s">
        <v>217</v>
      </c>
      <c r="W44" s="142" t="s">
        <v>218</v>
      </c>
      <c r="X44" s="142" t="s">
        <v>219</v>
      </c>
      <c r="Y44" s="142" t="s">
        <v>220</v>
      </c>
      <c r="Z44" s="142" t="s">
        <v>221</v>
      </c>
    </row>
    <row r="45" spans="1:26" ht="13.5">
      <c r="A45" s="208" t="s">
        <v>268</v>
      </c>
      <c r="B45" s="209" t="str">
        <f>ペア!A33</f>
        <v>B</v>
      </c>
      <c r="C45" s="210">
        <v>6</v>
      </c>
      <c r="D45" s="209">
        <f>D42</f>
        <v>0</v>
      </c>
      <c r="E45" s="209">
        <f>ペア!C33</f>
        <v>0</v>
      </c>
      <c r="F45" s="209">
        <f>ペア!C34</f>
        <v>0</v>
      </c>
      <c r="G45" s="162" t="s">
        <v>227</v>
      </c>
      <c r="H45" s="143"/>
      <c r="I45" s="143"/>
      <c r="J45" s="143"/>
      <c r="K45" s="143"/>
      <c r="L45" s="143"/>
      <c r="M45" s="143"/>
      <c r="N45" s="143"/>
      <c r="O45" s="143"/>
      <c r="P45" s="143"/>
      <c r="Q45" s="143"/>
      <c r="R45" s="143"/>
      <c r="S45" s="143"/>
      <c r="T45" s="143"/>
      <c r="U45" s="143"/>
      <c r="V45" s="145"/>
      <c r="W45" s="207">
        <f>COUNTIF(H45:V45,"ST")</f>
        <v>0</v>
      </c>
      <c r="X45" s="207">
        <f>COUNTIF(H45:V45,"A")</f>
        <v>0</v>
      </c>
      <c r="Y45" s="207">
        <f>W45+X45</f>
        <v>0</v>
      </c>
      <c r="Z45" s="207">
        <f>COUNTIF(H45:V45,"ス")</f>
        <v>0</v>
      </c>
    </row>
    <row r="46" spans="1:26" ht="13.5">
      <c r="A46" s="208"/>
      <c r="B46" s="209"/>
      <c r="C46" s="210"/>
      <c r="D46" s="209"/>
      <c r="E46" s="209"/>
      <c r="F46" s="209"/>
      <c r="G46" s="162" t="s">
        <v>230</v>
      </c>
      <c r="H46" s="144"/>
      <c r="I46" s="145"/>
      <c r="J46" s="145"/>
      <c r="K46" s="145"/>
      <c r="L46" s="145"/>
      <c r="M46" s="145"/>
      <c r="N46" s="145"/>
      <c r="O46" s="145"/>
      <c r="P46" s="145"/>
      <c r="Q46" s="145"/>
      <c r="R46" s="145"/>
      <c r="S46" s="145"/>
      <c r="T46" s="145"/>
      <c r="U46" s="145"/>
      <c r="V46" s="145"/>
      <c r="W46" s="207"/>
      <c r="X46" s="207"/>
      <c r="Y46" s="207"/>
      <c r="Z46" s="207"/>
    </row>
  </sheetData>
  <sheetProtection password="E53C" sheet="1" objects="1" scenarios="1"/>
  <mergeCells count="131">
    <mergeCell ref="Y9:Y10"/>
    <mergeCell ref="Y12:Y13"/>
    <mergeCell ref="W7:Z7"/>
    <mergeCell ref="A9:A10"/>
    <mergeCell ref="B9:B10"/>
    <mergeCell ref="C9:C10"/>
    <mergeCell ref="D9:D10"/>
    <mergeCell ref="E9:E10"/>
    <mergeCell ref="F9:F10"/>
    <mergeCell ref="W9:W10"/>
    <mergeCell ref="X9:X10"/>
    <mergeCell ref="Y15:Y16"/>
    <mergeCell ref="Z9:Z10"/>
    <mergeCell ref="A12:A13"/>
    <mergeCell ref="B12:B13"/>
    <mergeCell ref="C12:C13"/>
    <mergeCell ref="D12:D13"/>
    <mergeCell ref="E12:E13"/>
    <mergeCell ref="F12:F13"/>
    <mergeCell ref="W12:W13"/>
    <mergeCell ref="X12:X13"/>
    <mergeCell ref="Y18:Y19"/>
    <mergeCell ref="Z12:Z13"/>
    <mergeCell ref="A15:A16"/>
    <mergeCell ref="B15:B16"/>
    <mergeCell ref="C15:C16"/>
    <mergeCell ref="D15:D16"/>
    <mergeCell ref="E15:E16"/>
    <mergeCell ref="F15:F16"/>
    <mergeCell ref="W15:W16"/>
    <mergeCell ref="X15:X16"/>
    <mergeCell ref="Y21:Y22"/>
    <mergeCell ref="Z15:Z16"/>
    <mergeCell ref="A18:A19"/>
    <mergeCell ref="B18:B19"/>
    <mergeCell ref="C18:C19"/>
    <mergeCell ref="D18:D19"/>
    <mergeCell ref="E18:E19"/>
    <mergeCell ref="F18:F19"/>
    <mergeCell ref="W18:W19"/>
    <mergeCell ref="X18:X19"/>
    <mergeCell ref="Y24:Y25"/>
    <mergeCell ref="Z18:Z19"/>
    <mergeCell ref="A21:A22"/>
    <mergeCell ref="B21:B22"/>
    <mergeCell ref="C21:C22"/>
    <mergeCell ref="D21:D22"/>
    <mergeCell ref="E21:E22"/>
    <mergeCell ref="F21:F22"/>
    <mergeCell ref="W21:W22"/>
    <mergeCell ref="X21:X22"/>
    <mergeCell ref="Y27:Y28"/>
    <mergeCell ref="Z21:Z22"/>
    <mergeCell ref="A24:A25"/>
    <mergeCell ref="B24:B25"/>
    <mergeCell ref="C24:C25"/>
    <mergeCell ref="D24:D25"/>
    <mergeCell ref="E24:E25"/>
    <mergeCell ref="F24:F25"/>
    <mergeCell ref="W24:W25"/>
    <mergeCell ref="X24:X25"/>
    <mergeCell ref="Y30:Y31"/>
    <mergeCell ref="Z24:Z25"/>
    <mergeCell ref="A27:A28"/>
    <mergeCell ref="B27:B28"/>
    <mergeCell ref="C27:C28"/>
    <mergeCell ref="D27:D28"/>
    <mergeCell ref="E27:E28"/>
    <mergeCell ref="F27:F28"/>
    <mergeCell ref="W27:W28"/>
    <mergeCell ref="X27:X28"/>
    <mergeCell ref="Y33:Y34"/>
    <mergeCell ref="Z27:Z28"/>
    <mergeCell ref="A30:A31"/>
    <mergeCell ref="B30:B31"/>
    <mergeCell ref="C30:C31"/>
    <mergeCell ref="D30:D31"/>
    <mergeCell ref="E30:E31"/>
    <mergeCell ref="F30:F31"/>
    <mergeCell ref="W30:W31"/>
    <mergeCell ref="X30:X31"/>
    <mergeCell ref="Y36:Y37"/>
    <mergeCell ref="Z30:Z31"/>
    <mergeCell ref="A33:A34"/>
    <mergeCell ref="B33:B34"/>
    <mergeCell ref="C33:C34"/>
    <mergeCell ref="D33:D34"/>
    <mergeCell ref="E33:E34"/>
    <mergeCell ref="F33:F34"/>
    <mergeCell ref="W33:W34"/>
    <mergeCell ref="X33:X34"/>
    <mergeCell ref="Y39:Y40"/>
    <mergeCell ref="Z33:Z34"/>
    <mergeCell ref="A36:A37"/>
    <mergeCell ref="B36:B37"/>
    <mergeCell ref="C36:C37"/>
    <mergeCell ref="D36:D37"/>
    <mergeCell ref="E36:E37"/>
    <mergeCell ref="F36:F37"/>
    <mergeCell ref="W36:W37"/>
    <mergeCell ref="X36:X37"/>
    <mergeCell ref="Y42:Y43"/>
    <mergeCell ref="Z36:Z37"/>
    <mergeCell ref="A39:A40"/>
    <mergeCell ref="B39:B40"/>
    <mergeCell ref="C39:C40"/>
    <mergeCell ref="D39:D40"/>
    <mergeCell ref="E39:E40"/>
    <mergeCell ref="F39:F40"/>
    <mergeCell ref="W39:W40"/>
    <mergeCell ref="X39:X40"/>
    <mergeCell ref="Y45:Y46"/>
    <mergeCell ref="Z39:Z40"/>
    <mergeCell ref="A42:A43"/>
    <mergeCell ref="B42:B43"/>
    <mergeCell ref="C42:C43"/>
    <mergeCell ref="D42:D43"/>
    <mergeCell ref="E42:E43"/>
    <mergeCell ref="F42:F43"/>
    <mergeCell ref="W42:W43"/>
    <mergeCell ref="X42:X43"/>
    <mergeCell ref="Z45:Z46"/>
    <mergeCell ref="Z42:Z43"/>
    <mergeCell ref="A45:A46"/>
    <mergeCell ref="B45:B46"/>
    <mergeCell ref="C45:C46"/>
    <mergeCell ref="D45:D46"/>
    <mergeCell ref="E45:E46"/>
    <mergeCell ref="F45:F46"/>
    <mergeCell ref="W45:W46"/>
    <mergeCell ref="X45:X46"/>
  </mergeCells>
  <dataValidations count="4">
    <dataValidation type="list" allowBlank="1" showInputMessage="1" showErrorMessage="1" sqref="C9 C12 C15 C18 C21 C24 C27 C30 C33 C36 C39 C42 C45">
      <formula1>"1,2,3,4,5,6,7,8,9,10,11,12,13,14,15,16,17,18,19,20,21,22,23,24,25,26,27,28,29,30,31,32,33,34,35,36,37,38,39,40,41,42,43,44,45"</formula1>
    </dataValidation>
    <dataValidation type="list" allowBlank="1" showInputMessage="1" showErrorMessage="1" sqref="B9 B12 B15 B18 B30 B21 B24 B27 B33 B42 B36 B39 B45">
      <formula1>"A,B"</formula1>
    </dataValidation>
    <dataValidation type="list" allowBlank="1" showInputMessage="1" showErrorMessage="1" sqref="H10:V10 H13:V13 H31:V31 H16:V16 H19:V19 H22:V22 H25:V25 H28:V28 H46:V46 H43:V43 H37:V37 H40:V40 H34:V34">
      <formula1>INDIRECT(H9)</formula1>
    </dataValidation>
    <dataValidation type="list" allowBlank="1" showInputMessage="1" showErrorMessage="1" sqref="H45:U45 H15:V15 H18:V18 H21:V21 H24:V24 H27:V27 H30:V30 H33:U33 H36:V36 H39:V39 H42:V42 H12:V12">
      <formula1>技術</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J91"/>
  <sheetViews>
    <sheetView zoomScalePageLayoutView="0" workbookViewId="0" topLeftCell="A1">
      <selection activeCell="O18" sqref="O18"/>
    </sheetView>
  </sheetViews>
  <sheetFormatPr defaultColWidth="9.140625" defaultRowHeight="15"/>
  <cols>
    <col min="1" max="1" width="9.00390625" style="32" customWidth="1"/>
    <col min="2" max="2" width="12.00390625" style="32" customWidth="1"/>
    <col min="3" max="3" width="15.00390625" style="32" customWidth="1"/>
    <col min="4" max="5" width="5.28125" style="32" bestFit="1" customWidth="1"/>
    <col min="6" max="6" width="9.421875" style="32" customWidth="1"/>
    <col min="7" max="7" width="0.13671875" style="32" hidden="1" customWidth="1"/>
    <col min="8" max="8" width="13.8515625" style="32" bestFit="1" customWidth="1"/>
    <col min="9" max="16384" width="9.00390625" style="32" customWidth="1"/>
  </cols>
  <sheetData>
    <row r="1" spans="1:10" ht="20.25">
      <c r="A1" s="203" t="s">
        <v>153</v>
      </c>
      <c r="B1" s="203"/>
      <c r="C1" s="203"/>
      <c r="D1" s="203"/>
      <c r="E1" s="203"/>
      <c r="F1" s="203"/>
      <c r="G1" s="203"/>
      <c r="H1" s="203"/>
      <c r="I1" s="203"/>
      <c r="J1" s="203"/>
    </row>
    <row r="2" spans="1:10" ht="27.75" customHeight="1">
      <c r="A2" s="61" t="s">
        <v>0</v>
      </c>
      <c r="B2" s="224">
        <f>IF(ＴＯＰ!B2="","",ＴＯＰ!B2)</f>
      </c>
      <c r="C2" s="225"/>
      <c r="D2" s="225"/>
      <c r="E2" s="225"/>
      <c r="F2" s="225"/>
      <c r="G2" s="225"/>
      <c r="H2" s="225"/>
      <c r="I2" s="226"/>
      <c r="J2" s="62"/>
    </row>
    <row r="3" spans="1:10" ht="18.75">
      <c r="A3" s="63"/>
      <c r="B3" s="223" t="s">
        <v>9</v>
      </c>
      <c r="C3" s="223"/>
      <c r="D3" s="62"/>
      <c r="E3" s="62"/>
      <c r="F3" s="62"/>
      <c r="G3" s="62"/>
      <c r="H3" s="223" t="s">
        <v>67</v>
      </c>
      <c r="I3" s="223"/>
      <c r="J3" s="62"/>
    </row>
    <row r="4" spans="1:10" ht="14.25" thickBot="1">
      <c r="A4" s="62"/>
      <c r="B4" s="64"/>
      <c r="C4" s="65" t="s">
        <v>133</v>
      </c>
      <c r="D4" s="62"/>
      <c r="E4" s="62"/>
      <c r="F4" s="62"/>
      <c r="G4" s="62"/>
      <c r="H4" s="62"/>
      <c r="I4" s="62"/>
      <c r="J4" s="62"/>
    </row>
    <row r="5" spans="1:10" ht="15" customHeight="1" thickBot="1">
      <c r="A5" s="66" t="s">
        <v>47</v>
      </c>
      <c r="B5" s="67" t="s">
        <v>68</v>
      </c>
      <c r="C5" s="179" t="s">
        <v>69</v>
      </c>
      <c r="D5" s="179"/>
      <c r="E5" s="179"/>
      <c r="F5" s="179"/>
      <c r="G5" s="179"/>
      <c r="H5" s="179" t="s">
        <v>70</v>
      </c>
      <c r="I5" s="179"/>
      <c r="J5" s="179"/>
    </row>
    <row r="6" spans="1:10" ht="19.5" customHeight="1">
      <c r="A6" s="68"/>
      <c r="B6" s="62"/>
      <c r="C6" s="218"/>
      <c r="D6" s="219"/>
      <c r="E6" s="219"/>
      <c r="F6" s="219"/>
      <c r="G6" s="69"/>
      <c r="H6" s="218"/>
      <c r="I6" s="219"/>
      <c r="J6" s="220"/>
    </row>
    <row r="7" spans="1:10" ht="15" customHeight="1">
      <c r="A7" s="62"/>
      <c r="B7" s="62"/>
      <c r="C7" s="179" t="s">
        <v>55</v>
      </c>
      <c r="D7" s="179"/>
      <c r="E7" s="179"/>
      <c r="F7" s="179"/>
      <c r="G7" s="179"/>
      <c r="H7" s="179" t="s">
        <v>56</v>
      </c>
      <c r="I7" s="179"/>
      <c r="J7" s="179"/>
    </row>
    <row r="8" spans="1:10" ht="19.5" customHeight="1">
      <c r="A8" s="62"/>
      <c r="B8" s="62"/>
      <c r="C8" s="218"/>
      <c r="D8" s="219"/>
      <c r="E8" s="219"/>
      <c r="F8" s="219"/>
      <c r="G8" s="69"/>
      <c r="H8" s="218"/>
      <c r="I8" s="219"/>
      <c r="J8" s="220"/>
    </row>
    <row r="9" spans="1:10" ht="13.5">
      <c r="A9" s="70" t="s">
        <v>71</v>
      </c>
      <c r="B9" s="71" t="s">
        <v>129</v>
      </c>
      <c r="C9" s="72" t="s">
        <v>128</v>
      </c>
      <c r="D9" s="73" t="s">
        <v>52</v>
      </c>
      <c r="E9" s="73" t="s">
        <v>62</v>
      </c>
      <c r="F9" s="72" t="s">
        <v>54</v>
      </c>
      <c r="G9" s="74"/>
      <c r="H9" s="71" t="s">
        <v>72</v>
      </c>
      <c r="I9" s="62"/>
      <c r="J9" s="62"/>
    </row>
    <row r="10" spans="1:10" ht="19.5" customHeight="1">
      <c r="A10" s="62">
        <v>1</v>
      </c>
      <c r="B10" s="76"/>
      <c r="C10" s="77">
        <f aca="true" t="shared" si="0" ref="C10:C18">PHONETIC(B10)</f>
      </c>
      <c r="D10" s="78"/>
      <c r="E10" s="79"/>
      <c r="F10" s="79"/>
      <c r="H10" s="221"/>
      <c r="I10" s="62"/>
      <c r="J10" s="62"/>
    </row>
    <row r="11" spans="1:10" ht="19.5" customHeight="1">
      <c r="A11" s="62">
        <v>2</v>
      </c>
      <c r="B11" s="76"/>
      <c r="C11" s="77">
        <f t="shared" si="0"/>
      </c>
      <c r="D11" s="78"/>
      <c r="E11" s="79"/>
      <c r="F11" s="79"/>
      <c r="H11" s="222"/>
      <c r="I11" s="62"/>
      <c r="J11" s="62"/>
    </row>
    <row r="12" spans="1:10" ht="19.5" customHeight="1">
      <c r="A12" s="62">
        <v>3</v>
      </c>
      <c r="B12" s="76"/>
      <c r="C12" s="77">
        <f t="shared" si="0"/>
      </c>
      <c r="D12" s="78"/>
      <c r="E12" s="79"/>
      <c r="F12" s="79"/>
      <c r="H12" s="62"/>
      <c r="I12" s="62"/>
      <c r="J12" s="62"/>
    </row>
    <row r="13" spans="1:10" ht="19.5" customHeight="1">
      <c r="A13" s="62">
        <v>4</v>
      </c>
      <c r="B13" s="76"/>
      <c r="C13" s="77">
        <f t="shared" si="0"/>
      </c>
      <c r="D13" s="78"/>
      <c r="E13" s="79"/>
      <c r="F13" s="79"/>
      <c r="H13" s="62"/>
      <c r="I13" s="62"/>
      <c r="J13" s="62"/>
    </row>
    <row r="14" spans="1:10" ht="19.5" customHeight="1">
      <c r="A14" s="62">
        <v>5</v>
      </c>
      <c r="B14" s="76"/>
      <c r="C14" s="77">
        <f t="shared" si="0"/>
      </c>
      <c r="D14" s="78"/>
      <c r="E14" s="79"/>
      <c r="F14" s="79"/>
      <c r="H14" s="62"/>
      <c r="I14" s="62"/>
      <c r="J14" s="62"/>
    </row>
    <row r="15" spans="1:10" ht="19.5" customHeight="1">
      <c r="A15" s="62">
        <v>6</v>
      </c>
      <c r="B15" s="76"/>
      <c r="C15" s="77">
        <f t="shared" si="0"/>
      </c>
      <c r="D15" s="78"/>
      <c r="E15" s="79"/>
      <c r="F15" s="79"/>
      <c r="H15" s="62"/>
      <c r="I15" s="62"/>
      <c r="J15" s="62"/>
    </row>
    <row r="16" spans="1:10" ht="19.5" customHeight="1">
      <c r="A16" s="62">
        <v>7</v>
      </c>
      <c r="B16" s="76"/>
      <c r="C16" s="77">
        <f t="shared" si="0"/>
      </c>
      <c r="D16" s="78"/>
      <c r="E16" s="79"/>
      <c r="F16" s="79"/>
      <c r="H16" s="62"/>
      <c r="I16" s="62"/>
      <c r="J16" s="62"/>
    </row>
    <row r="17" spans="1:10" ht="19.5" customHeight="1">
      <c r="A17" s="62">
        <v>8</v>
      </c>
      <c r="B17" s="76"/>
      <c r="C17" s="77">
        <f t="shared" si="0"/>
      </c>
      <c r="D17" s="78"/>
      <c r="E17" s="79"/>
      <c r="F17" s="79"/>
      <c r="H17" s="62"/>
      <c r="I17" s="62"/>
      <c r="J17" s="62"/>
    </row>
    <row r="18" spans="1:10" ht="19.5" customHeight="1" thickBot="1">
      <c r="A18" s="62">
        <v>9</v>
      </c>
      <c r="B18" s="76"/>
      <c r="C18" s="77">
        <f t="shared" si="0"/>
      </c>
      <c r="D18" s="104"/>
      <c r="E18" s="104"/>
      <c r="F18" s="104"/>
      <c r="H18" s="62"/>
      <c r="I18" s="62"/>
      <c r="J18" s="62"/>
    </row>
    <row r="19" spans="1:10" ht="19.5" customHeight="1" thickBot="1">
      <c r="A19" s="62"/>
      <c r="B19" s="62"/>
      <c r="C19" s="62"/>
      <c r="D19" s="62"/>
      <c r="E19" s="62"/>
      <c r="F19" s="62"/>
      <c r="H19" s="119" t="s">
        <v>148</v>
      </c>
      <c r="I19" s="101"/>
      <c r="J19" s="62"/>
    </row>
    <row r="20" spans="1:10" ht="19.5" customHeight="1">
      <c r="A20" s="62"/>
      <c r="B20" s="62"/>
      <c r="C20" s="62"/>
      <c r="D20" s="62"/>
      <c r="E20" s="62"/>
      <c r="F20" s="62"/>
      <c r="H20" s="62"/>
      <c r="I20" s="62"/>
      <c r="J20" s="62"/>
    </row>
    <row r="21" spans="1:10" ht="14.25" thickBot="1">
      <c r="A21" s="62"/>
      <c r="B21" s="62"/>
      <c r="C21" s="62"/>
      <c r="D21" s="62"/>
      <c r="E21" s="62"/>
      <c r="F21" s="62"/>
      <c r="G21" s="62"/>
      <c r="H21" s="62"/>
      <c r="I21" s="62"/>
      <c r="J21" s="62"/>
    </row>
    <row r="22" spans="1:10" ht="15" customHeight="1" thickBot="1">
      <c r="A22" s="66" t="s">
        <v>73</v>
      </c>
      <c r="B22" s="67" t="s">
        <v>74</v>
      </c>
      <c r="C22" s="179" t="s">
        <v>69</v>
      </c>
      <c r="D22" s="179"/>
      <c r="E22" s="179"/>
      <c r="F22" s="179"/>
      <c r="G22" s="179"/>
      <c r="H22" s="179" t="s">
        <v>70</v>
      </c>
      <c r="I22" s="179"/>
      <c r="J22" s="179"/>
    </row>
    <row r="23" spans="1:10" ht="19.5" customHeight="1">
      <c r="A23" s="68"/>
      <c r="B23" s="62"/>
      <c r="C23" s="218"/>
      <c r="D23" s="219"/>
      <c r="E23" s="219"/>
      <c r="F23" s="219"/>
      <c r="G23" s="69"/>
      <c r="H23" s="218">
        <f>PHONETIC(C23)</f>
      </c>
      <c r="I23" s="219"/>
      <c r="J23" s="220"/>
    </row>
    <row r="24" spans="1:10" ht="15" customHeight="1">
      <c r="A24" s="62"/>
      <c r="B24" s="62"/>
      <c r="C24" s="179" t="s">
        <v>55</v>
      </c>
      <c r="D24" s="179"/>
      <c r="E24" s="179"/>
      <c r="F24" s="179"/>
      <c r="G24" s="179"/>
      <c r="H24" s="179" t="s">
        <v>56</v>
      </c>
      <c r="I24" s="179"/>
      <c r="J24" s="179"/>
    </row>
    <row r="25" spans="1:10" ht="19.5" customHeight="1">
      <c r="A25" s="62"/>
      <c r="B25" s="62"/>
      <c r="C25" s="218"/>
      <c r="D25" s="219"/>
      <c r="E25" s="219"/>
      <c r="F25" s="219"/>
      <c r="G25" s="69"/>
      <c r="H25" s="218"/>
      <c r="I25" s="219"/>
      <c r="J25" s="220"/>
    </row>
    <row r="26" spans="1:10" ht="13.5">
      <c r="A26" s="70" t="s">
        <v>71</v>
      </c>
      <c r="B26" s="71" t="s">
        <v>129</v>
      </c>
      <c r="C26" s="72" t="s">
        <v>128</v>
      </c>
      <c r="D26" s="73" t="s">
        <v>52</v>
      </c>
      <c r="E26" s="73" t="s">
        <v>62</v>
      </c>
      <c r="F26" s="72" t="s">
        <v>54</v>
      </c>
      <c r="G26" s="74"/>
      <c r="H26" s="71" t="s">
        <v>57</v>
      </c>
      <c r="I26" s="62"/>
      <c r="J26" s="62"/>
    </row>
    <row r="27" spans="1:10" ht="19.5" customHeight="1">
      <c r="A27" s="62">
        <v>1</v>
      </c>
      <c r="B27" s="76"/>
      <c r="C27" s="77">
        <f aca="true" t="shared" si="1" ref="C27:C35">PHONETIC(B27)</f>
      </c>
      <c r="D27" s="78"/>
      <c r="E27" s="79"/>
      <c r="F27" s="79"/>
      <c r="H27" s="221"/>
      <c r="I27" s="62"/>
      <c r="J27" s="62"/>
    </row>
    <row r="28" spans="1:10" ht="19.5" customHeight="1">
      <c r="A28" s="62">
        <v>2</v>
      </c>
      <c r="B28" s="76"/>
      <c r="C28" s="77">
        <f t="shared" si="1"/>
      </c>
      <c r="D28" s="78"/>
      <c r="E28" s="79"/>
      <c r="F28" s="79"/>
      <c r="H28" s="222"/>
      <c r="I28" s="62"/>
      <c r="J28" s="62"/>
    </row>
    <row r="29" spans="1:10" ht="19.5" customHeight="1">
      <c r="A29" s="62">
        <v>3</v>
      </c>
      <c r="B29" s="76"/>
      <c r="C29" s="77">
        <f t="shared" si="1"/>
      </c>
      <c r="D29" s="78"/>
      <c r="E29" s="79"/>
      <c r="F29" s="79"/>
      <c r="H29" s="62"/>
      <c r="I29" s="62"/>
      <c r="J29" s="62"/>
    </row>
    <row r="30" spans="1:10" ht="19.5" customHeight="1">
      <c r="A30" s="62">
        <v>4</v>
      </c>
      <c r="B30" s="76"/>
      <c r="C30" s="77">
        <f t="shared" si="1"/>
      </c>
      <c r="D30" s="78"/>
      <c r="E30" s="79"/>
      <c r="F30" s="79"/>
      <c r="H30" s="62"/>
      <c r="I30" s="62"/>
      <c r="J30" s="62"/>
    </row>
    <row r="31" spans="1:10" ht="19.5" customHeight="1">
      <c r="A31" s="62">
        <v>5</v>
      </c>
      <c r="B31" s="76"/>
      <c r="C31" s="77">
        <f t="shared" si="1"/>
      </c>
      <c r="D31" s="78"/>
      <c r="E31" s="79"/>
      <c r="F31" s="79"/>
      <c r="H31" s="62"/>
      <c r="I31" s="62"/>
      <c r="J31" s="62"/>
    </row>
    <row r="32" spans="1:10" ht="19.5" customHeight="1">
      <c r="A32" s="62">
        <v>6</v>
      </c>
      <c r="B32" s="76"/>
      <c r="C32" s="77">
        <f t="shared" si="1"/>
      </c>
      <c r="D32" s="78"/>
      <c r="E32" s="79"/>
      <c r="F32" s="79"/>
      <c r="H32" s="62"/>
      <c r="I32" s="62"/>
      <c r="J32" s="62"/>
    </row>
    <row r="33" spans="1:10" ht="19.5" customHeight="1">
      <c r="A33" s="62">
        <v>7</v>
      </c>
      <c r="B33" s="76"/>
      <c r="C33" s="77">
        <f t="shared" si="1"/>
      </c>
      <c r="D33" s="78"/>
      <c r="E33" s="79"/>
      <c r="F33" s="79"/>
      <c r="H33" s="62"/>
      <c r="I33" s="62"/>
      <c r="J33" s="62"/>
    </row>
    <row r="34" spans="1:10" ht="19.5" customHeight="1">
      <c r="A34" s="62">
        <v>8</v>
      </c>
      <c r="B34" s="76"/>
      <c r="C34" s="77">
        <f t="shared" si="1"/>
      </c>
      <c r="D34" s="78"/>
      <c r="E34" s="79"/>
      <c r="F34" s="79"/>
      <c r="H34" s="62"/>
      <c r="I34" s="62"/>
      <c r="J34" s="62"/>
    </row>
    <row r="35" spans="1:10" ht="19.5" customHeight="1" thickBot="1">
      <c r="A35" s="62">
        <v>9</v>
      </c>
      <c r="B35" s="76"/>
      <c r="C35" s="77">
        <f t="shared" si="1"/>
      </c>
      <c r="D35" s="104"/>
      <c r="E35" s="79"/>
      <c r="F35" s="79"/>
      <c r="H35" s="62"/>
      <c r="I35" s="62"/>
      <c r="J35" s="62"/>
    </row>
    <row r="36" spans="1:10" ht="19.5" customHeight="1" thickBot="1">
      <c r="A36" s="62"/>
      <c r="B36" s="62"/>
      <c r="C36" s="62"/>
      <c r="D36" s="62"/>
      <c r="E36" s="62"/>
      <c r="F36" s="62"/>
      <c r="H36" s="89" t="s">
        <v>148</v>
      </c>
      <c r="I36" s="101"/>
      <c r="J36" s="62"/>
    </row>
    <row r="37" spans="1:10" ht="19.5" customHeight="1">
      <c r="A37" s="62"/>
      <c r="B37" s="62"/>
      <c r="C37" s="62"/>
      <c r="D37" s="62"/>
      <c r="E37" s="62"/>
      <c r="F37" s="62"/>
      <c r="H37" s="62"/>
      <c r="I37" s="62"/>
      <c r="J37" s="62"/>
    </row>
    <row r="38" spans="1:10" ht="14.25" thickBot="1">
      <c r="A38" s="62"/>
      <c r="B38" s="62"/>
      <c r="C38" s="62"/>
      <c r="D38" s="62"/>
      <c r="E38" s="62"/>
      <c r="F38" s="62"/>
      <c r="G38" s="62"/>
      <c r="H38" s="62"/>
      <c r="I38" s="62"/>
      <c r="J38" s="62"/>
    </row>
    <row r="39" spans="1:10" ht="15" customHeight="1" thickBot="1">
      <c r="A39" s="66" t="s">
        <v>75</v>
      </c>
      <c r="B39" s="67" t="s">
        <v>76</v>
      </c>
      <c r="C39" s="179" t="s">
        <v>69</v>
      </c>
      <c r="D39" s="179"/>
      <c r="E39" s="179"/>
      <c r="F39" s="179"/>
      <c r="G39" s="179"/>
      <c r="H39" s="179" t="s">
        <v>70</v>
      </c>
      <c r="I39" s="179"/>
      <c r="J39" s="179"/>
    </row>
    <row r="40" spans="1:10" ht="19.5" customHeight="1">
      <c r="A40" s="68"/>
      <c r="B40" s="62"/>
      <c r="C40" s="218"/>
      <c r="D40" s="219"/>
      <c r="E40" s="219"/>
      <c r="F40" s="219"/>
      <c r="G40" s="69"/>
      <c r="H40" s="218"/>
      <c r="I40" s="219"/>
      <c r="J40" s="220"/>
    </row>
    <row r="41" spans="1:10" ht="15" customHeight="1">
      <c r="A41" s="62"/>
      <c r="B41" s="62"/>
      <c r="C41" s="179" t="s">
        <v>55</v>
      </c>
      <c r="D41" s="179"/>
      <c r="E41" s="179"/>
      <c r="F41" s="179"/>
      <c r="G41" s="179"/>
      <c r="H41" s="179" t="s">
        <v>56</v>
      </c>
      <c r="I41" s="179"/>
      <c r="J41" s="179"/>
    </row>
    <row r="42" spans="1:10" ht="19.5" customHeight="1">
      <c r="A42" s="62"/>
      <c r="B42" s="62"/>
      <c r="C42" s="218"/>
      <c r="D42" s="219"/>
      <c r="E42" s="219"/>
      <c r="F42" s="219"/>
      <c r="G42" s="69"/>
      <c r="H42" s="218"/>
      <c r="I42" s="219"/>
      <c r="J42" s="220"/>
    </row>
    <row r="43" spans="1:10" ht="13.5">
      <c r="A43" s="70" t="s">
        <v>71</v>
      </c>
      <c r="B43" s="71" t="s">
        <v>129</v>
      </c>
      <c r="C43" s="72" t="s">
        <v>128</v>
      </c>
      <c r="D43" s="73" t="s">
        <v>52</v>
      </c>
      <c r="E43" s="73" t="s">
        <v>62</v>
      </c>
      <c r="F43" s="72" t="s">
        <v>54</v>
      </c>
      <c r="G43" s="75"/>
      <c r="H43" s="71" t="s">
        <v>72</v>
      </c>
      <c r="I43" s="62"/>
      <c r="J43" s="62"/>
    </row>
    <row r="44" spans="1:10" ht="19.5" customHeight="1">
      <c r="A44" s="62">
        <v>1</v>
      </c>
      <c r="B44" s="76"/>
      <c r="C44" s="77">
        <f aca="true" t="shared" si="2" ref="C44:C52">PHONETIC(B44)</f>
      </c>
      <c r="D44" s="78"/>
      <c r="E44" s="104"/>
      <c r="F44" s="104"/>
      <c r="H44" s="221"/>
      <c r="I44" s="62"/>
      <c r="J44" s="62"/>
    </row>
    <row r="45" spans="1:10" ht="19.5" customHeight="1">
      <c r="A45" s="62">
        <v>2</v>
      </c>
      <c r="B45" s="76"/>
      <c r="C45" s="77">
        <f t="shared" si="2"/>
      </c>
      <c r="D45" s="78"/>
      <c r="E45" s="104"/>
      <c r="F45" s="104"/>
      <c r="H45" s="222"/>
      <c r="I45" s="62"/>
      <c r="J45" s="62"/>
    </row>
    <row r="46" spans="1:10" ht="19.5" customHeight="1">
      <c r="A46" s="62">
        <v>3</v>
      </c>
      <c r="B46" s="76"/>
      <c r="C46" s="77">
        <f t="shared" si="2"/>
      </c>
      <c r="D46" s="78"/>
      <c r="E46" s="104"/>
      <c r="F46" s="104"/>
      <c r="H46" s="62"/>
      <c r="I46" s="62"/>
      <c r="J46" s="62"/>
    </row>
    <row r="47" spans="1:10" ht="19.5" customHeight="1">
      <c r="A47" s="62">
        <v>4</v>
      </c>
      <c r="B47" s="76"/>
      <c r="C47" s="77">
        <f t="shared" si="2"/>
      </c>
      <c r="D47" s="78"/>
      <c r="E47" s="104"/>
      <c r="F47" s="104"/>
      <c r="H47" s="62"/>
      <c r="I47" s="62"/>
      <c r="J47" s="62"/>
    </row>
    <row r="48" spans="1:10" ht="19.5" customHeight="1">
      <c r="A48" s="62">
        <v>5</v>
      </c>
      <c r="B48" s="76"/>
      <c r="C48" s="77">
        <f t="shared" si="2"/>
      </c>
      <c r="D48" s="78"/>
      <c r="E48" s="104"/>
      <c r="F48" s="104"/>
      <c r="H48" s="62"/>
      <c r="I48" s="62"/>
      <c r="J48" s="62"/>
    </row>
    <row r="49" spans="1:10" ht="19.5" customHeight="1">
      <c r="A49" s="62">
        <v>6</v>
      </c>
      <c r="B49" s="76"/>
      <c r="C49" s="77">
        <f t="shared" si="2"/>
      </c>
      <c r="D49" s="78"/>
      <c r="E49" s="104"/>
      <c r="F49" s="104"/>
      <c r="H49" s="62"/>
      <c r="I49" s="62"/>
      <c r="J49" s="62"/>
    </row>
    <row r="50" spans="1:10" ht="19.5" customHeight="1">
      <c r="A50" s="62">
        <v>7</v>
      </c>
      <c r="B50" s="76"/>
      <c r="C50" s="77">
        <f t="shared" si="2"/>
      </c>
      <c r="D50" s="78"/>
      <c r="E50" s="104"/>
      <c r="F50" s="104"/>
      <c r="H50" s="62"/>
      <c r="I50" s="62"/>
      <c r="J50" s="62"/>
    </row>
    <row r="51" spans="1:10" ht="19.5" customHeight="1">
      <c r="A51" s="62">
        <v>8</v>
      </c>
      <c r="B51" s="76"/>
      <c r="C51" s="77">
        <f t="shared" si="2"/>
      </c>
      <c r="D51" s="78"/>
      <c r="E51" s="104"/>
      <c r="F51" s="104"/>
      <c r="H51" s="62"/>
      <c r="I51" s="62"/>
      <c r="J51" s="62"/>
    </row>
    <row r="52" spans="1:10" ht="19.5" customHeight="1">
      <c r="A52" s="62">
        <v>9</v>
      </c>
      <c r="B52" s="76"/>
      <c r="C52" s="77">
        <f t="shared" si="2"/>
      </c>
      <c r="D52" s="78"/>
      <c r="E52" s="104"/>
      <c r="F52" s="104"/>
      <c r="H52" s="62"/>
      <c r="I52" s="62"/>
      <c r="J52" s="62"/>
    </row>
    <row r="53" spans="1:10" ht="19.5" customHeight="1">
      <c r="A53" s="62">
        <v>10</v>
      </c>
      <c r="B53" s="76"/>
      <c r="C53" s="77">
        <f aca="true" t="shared" si="3" ref="C44:C61">PHONETIC(B53)</f>
      </c>
      <c r="D53" s="78"/>
      <c r="E53" s="79"/>
      <c r="F53" s="104"/>
      <c r="H53" s="62"/>
      <c r="I53" s="62"/>
      <c r="J53" s="62"/>
    </row>
    <row r="54" spans="1:10" ht="19.5" customHeight="1">
      <c r="A54" s="62">
        <v>11</v>
      </c>
      <c r="B54" s="76"/>
      <c r="C54" s="77">
        <f t="shared" si="3"/>
      </c>
      <c r="D54" s="78"/>
      <c r="E54" s="79"/>
      <c r="F54" s="104"/>
      <c r="H54" s="62"/>
      <c r="I54" s="62"/>
      <c r="J54" s="62"/>
    </row>
    <row r="55" spans="1:10" ht="19.5" customHeight="1">
      <c r="A55" s="62">
        <v>12</v>
      </c>
      <c r="B55" s="76"/>
      <c r="C55" s="77">
        <f t="shared" si="3"/>
      </c>
      <c r="D55" s="78"/>
      <c r="E55" s="79"/>
      <c r="F55" s="104"/>
      <c r="H55" s="62"/>
      <c r="I55" s="62"/>
      <c r="J55" s="62"/>
    </row>
    <row r="56" spans="1:10" ht="19.5" customHeight="1">
      <c r="A56" s="62">
        <v>13</v>
      </c>
      <c r="B56" s="76"/>
      <c r="C56" s="77">
        <f t="shared" si="3"/>
      </c>
      <c r="D56" s="78"/>
      <c r="E56" s="79"/>
      <c r="F56" s="104"/>
      <c r="H56" s="62"/>
      <c r="I56" s="62"/>
      <c r="J56" s="62"/>
    </row>
    <row r="57" spans="1:10" ht="19.5" customHeight="1">
      <c r="A57" s="62">
        <v>14</v>
      </c>
      <c r="B57" s="76"/>
      <c r="C57" s="77">
        <f t="shared" si="3"/>
      </c>
      <c r="D57" s="78"/>
      <c r="E57" s="79"/>
      <c r="F57" s="104"/>
      <c r="H57" s="62"/>
      <c r="I57" s="62"/>
      <c r="J57" s="62"/>
    </row>
    <row r="58" spans="1:10" ht="19.5" customHeight="1">
      <c r="A58" s="62">
        <v>15</v>
      </c>
      <c r="B58" s="76"/>
      <c r="C58" s="77">
        <f t="shared" si="3"/>
      </c>
      <c r="D58" s="78"/>
      <c r="E58" s="79"/>
      <c r="F58" s="104"/>
      <c r="H58" s="62"/>
      <c r="I58" s="62"/>
      <c r="J58" s="62"/>
    </row>
    <row r="59" spans="1:10" ht="19.5" customHeight="1">
      <c r="A59" s="62">
        <v>16</v>
      </c>
      <c r="B59" s="76"/>
      <c r="C59" s="77">
        <f t="shared" si="3"/>
      </c>
      <c r="D59" s="78"/>
      <c r="E59" s="79"/>
      <c r="F59" s="104"/>
      <c r="H59" s="62"/>
      <c r="I59" s="62"/>
      <c r="J59" s="62"/>
    </row>
    <row r="60" spans="1:10" ht="19.5" customHeight="1">
      <c r="A60" s="62">
        <v>17</v>
      </c>
      <c r="B60" s="76"/>
      <c r="C60" s="77">
        <f t="shared" si="3"/>
      </c>
      <c r="D60" s="78"/>
      <c r="E60" s="79"/>
      <c r="F60" s="104"/>
      <c r="H60" s="62"/>
      <c r="I60" s="62"/>
      <c r="J60" s="62"/>
    </row>
    <row r="61" spans="1:10" ht="19.5" customHeight="1" thickBot="1">
      <c r="A61" s="62">
        <v>18</v>
      </c>
      <c r="B61" s="76"/>
      <c r="C61" s="77">
        <f t="shared" si="3"/>
      </c>
      <c r="D61" s="260"/>
      <c r="E61" s="104"/>
      <c r="F61" s="104"/>
      <c r="H61" s="62"/>
      <c r="I61" s="62"/>
      <c r="J61" s="62"/>
    </row>
    <row r="62" spans="1:10" ht="19.5" customHeight="1" thickBot="1">
      <c r="A62" s="62"/>
      <c r="B62" s="62"/>
      <c r="C62" s="62"/>
      <c r="D62" s="62"/>
      <c r="E62" s="62"/>
      <c r="F62" s="62"/>
      <c r="H62" s="89" t="s">
        <v>148</v>
      </c>
      <c r="I62" s="101"/>
      <c r="J62" s="62"/>
    </row>
    <row r="63" spans="1:10" ht="19.5" customHeight="1">
      <c r="A63" s="62"/>
      <c r="B63" s="62"/>
      <c r="C63" s="62"/>
      <c r="D63" s="62"/>
      <c r="E63" s="62"/>
      <c r="F63" s="62"/>
      <c r="H63" s="62"/>
      <c r="I63" s="62"/>
      <c r="J63" s="62"/>
    </row>
    <row r="64" spans="1:10" ht="13.5">
      <c r="A64" s="62"/>
      <c r="B64" s="62"/>
      <c r="C64" s="62"/>
      <c r="D64" s="62"/>
      <c r="E64" s="62"/>
      <c r="F64" s="62"/>
      <c r="G64" s="62"/>
      <c r="H64" s="62"/>
      <c r="I64" s="62"/>
      <c r="J64" s="62"/>
    </row>
    <row r="65" spans="1:10" ht="14.25" thickBot="1">
      <c r="A65" s="62"/>
      <c r="B65" s="62"/>
      <c r="C65" s="62"/>
      <c r="D65" s="62"/>
      <c r="E65" s="62"/>
      <c r="F65" s="62"/>
      <c r="G65" s="62"/>
      <c r="H65" s="62"/>
      <c r="I65" s="62"/>
      <c r="J65" s="62"/>
    </row>
    <row r="66" spans="1:10" ht="15" customHeight="1" thickBot="1">
      <c r="A66" s="66" t="s">
        <v>75</v>
      </c>
      <c r="B66" s="67" t="s">
        <v>77</v>
      </c>
      <c r="C66" s="179" t="s">
        <v>69</v>
      </c>
      <c r="D66" s="179"/>
      <c r="E66" s="179"/>
      <c r="F66" s="179"/>
      <c r="G66" s="179"/>
      <c r="H66" s="179" t="s">
        <v>70</v>
      </c>
      <c r="I66" s="179"/>
      <c r="J66" s="179"/>
    </row>
    <row r="67" spans="1:10" ht="19.5" customHeight="1">
      <c r="A67" s="68"/>
      <c r="B67" s="62"/>
      <c r="C67" s="218"/>
      <c r="D67" s="219"/>
      <c r="E67" s="219"/>
      <c r="F67" s="219"/>
      <c r="G67" s="92"/>
      <c r="H67" s="218">
        <f>PHONETIC(C67)</f>
      </c>
      <c r="I67" s="219"/>
      <c r="J67" s="220"/>
    </row>
    <row r="68" spans="1:10" ht="15" customHeight="1">
      <c r="A68" s="62"/>
      <c r="B68" s="62"/>
      <c r="C68" s="179" t="s">
        <v>55</v>
      </c>
      <c r="D68" s="179"/>
      <c r="E68" s="179"/>
      <c r="F68" s="179"/>
      <c r="G68" s="179"/>
      <c r="H68" s="179" t="s">
        <v>56</v>
      </c>
      <c r="I68" s="179"/>
      <c r="J68" s="179"/>
    </row>
    <row r="69" spans="1:10" ht="19.5" customHeight="1">
      <c r="A69" s="62"/>
      <c r="B69" s="62"/>
      <c r="C69" s="218"/>
      <c r="D69" s="219"/>
      <c r="E69" s="219"/>
      <c r="F69" s="219"/>
      <c r="G69" s="92"/>
      <c r="H69" s="218"/>
      <c r="I69" s="219"/>
      <c r="J69" s="220"/>
    </row>
    <row r="70" spans="1:10" ht="13.5">
      <c r="A70" s="70" t="s">
        <v>71</v>
      </c>
      <c r="B70" s="71" t="s">
        <v>129</v>
      </c>
      <c r="C70" s="72" t="s">
        <v>128</v>
      </c>
      <c r="D70" s="73" t="s">
        <v>52</v>
      </c>
      <c r="E70" s="73" t="s">
        <v>62</v>
      </c>
      <c r="F70" s="72" t="s">
        <v>54</v>
      </c>
      <c r="G70" s="75"/>
      <c r="H70" s="71" t="s">
        <v>72</v>
      </c>
      <c r="I70" s="62"/>
      <c r="J70" s="62"/>
    </row>
    <row r="71" spans="1:10" ht="19.5" customHeight="1">
      <c r="A71" s="62">
        <v>1</v>
      </c>
      <c r="B71" s="76"/>
      <c r="C71" s="77">
        <f>PHONETIC(B71)</f>
      </c>
      <c r="D71" s="78"/>
      <c r="E71" s="79"/>
      <c r="F71" s="79"/>
      <c r="H71" s="221"/>
      <c r="I71" s="62"/>
      <c r="J71" s="62"/>
    </row>
    <row r="72" spans="1:10" ht="19.5" customHeight="1">
      <c r="A72" s="62">
        <v>2</v>
      </c>
      <c r="B72" s="76"/>
      <c r="C72" s="77">
        <f aca="true" t="shared" si="4" ref="C72:C88">PHONETIC(B72)</f>
      </c>
      <c r="D72" s="78"/>
      <c r="E72" s="79"/>
      <c r="F72" s="79"/>
      <c r="H72" s="222"/>
      <c r="I72" s="62"/>
      <c r="J72" s="62"/>
    </row>
    <row r="73" spans="1:10" ht="19.5" customHeight="1">
      <c r="A73" s="62">
        <v>3</v>
      </c>
      <c r="B73" s="76"/>
      <c r="C73" s="77">
        <f t="shared" si="4"/>
      </c>
      <c r="D73" s="78"/>
      <c r="E73" s="79"/>
      <c r="F73" s="79"/>
      <c r="H73" s="62"/>
      <c r="I73" s="62"/>
      <c r="J73" s="62"/>
    </row>
    <row r="74" spans="1:10" ht="19.5" customHeight="1">
      <c r="A74" s="62">
        <v>4</v>
      </c>
      <c r="B74" s="76"/>
      <c r="C74" s="77"/>
      <c r="D74" s="78"/>
      <c r="E74" s="79"/>
      <c r="F74" s="79"/>
      <c r="H74" s="62"/>
      <c r="I74" s="62"/>
      <c r="J74" s="62"/>
    </row>
    <row r="75" spans="1:10" ht="19.5" customHeight="1">
      <c r="A75" s="62">
        <v>5</v>
      </c>
      <c r="B75" s="76"/>
      <c r="C75" s="77">
        <f t="shared" si="4"/>
      </c>
      <c r="D75" s="78"/>
      <c r="E75" s="79"/>
      <c r="F75" s="79"/>
      <c r="H75" s="62"/>
      <c r="I75" s="62"/>
      <c r="J75" s="62"/>
    </row>
    <row r="76" spans="1:10" ht="19.5" customHeight="1">
      <c r="A76" s="62">
        <v>6</v>
      </c>
      <c r="B76" s="76"/>
      <c r="C76" s="77">
        <f t="shared" si="4"/>
      </c>
      <c r="D76" s="78"/>
      <c r="E76" s="79"/>
      <c r="F76" s="79"/>
      <c r="H76" s="62"/>
      <c r="I76" s="62"/>
      <c r="J76" s="62"/>
    </row>
    <row r="77" spans="1:10" ht="19.5" customHeight="1">
      <c r="A77" s="62">
        <v>7</v>
      </c>
      <c r="B77" s="76"/>
      <c r="C77" s="77">
        <f t="shared" si="4"/>
      </c>
      <c r="D77" s="78"/>
      <c r="E77" s="79"/>
      <c r="F77" s="79"/>
      <c r="H77" s="62"/>
      <c r="I77" s="62"/>
      <c r="J77" s="62"/>
    </row>
    <row r="78" spans="1:10" ht="19.5" customHeight="1">
      <c r="A78" s="62">
        <v>8</v>
      </c>
      <c r="B78" s="76"/>
      <c r="C78" s="77">
        <f t="shared" si="4"/>
      </c>
      <c r="D78" s="78"/>
      <c r="E78" s="79"/>
      <c r="F78" s="79"/>
      <c r="H78" s="62"/>
      <c r="I78" s="62"/>
      <c r="J78" s="62"/>
    </row>
    <row r="79" spans="1:10" ht="19.5" customHeight="1">
      <c r="A79" s="62">
        <v>9</v>
      </c>
      <c r="B79" s="76"/>
      <c r="C79" s="77">
        <f t="shared" si="4"/>
      </c>
      <c r="D79" s="78"/>
      <c r="E79" s="79"/>
      <c r="F79" s="79"/>
      <c r="H79" s="62"/>
      <c r="I79" s="62"/>
      <c r="J79" s="62"/>
    </row>
    <row r="80" spans="1:10" ht="19.5" customHeight="1">
      <c r="A80" s="62">
        <v>10</v>
      </c>
      <c r="B80" s="76"/>
      <c r="C80" s="77">
        <f t="shared" si="4"/>
      </c>
      <c r="D80" s="78"/>
      <c r="E80" s="79"/>
      <c r="F80" s="79"/>
      <c r="H80" s="62"/>
      <c r="I80" s="62"/>
      <c r="J80" s="62"/>
    </row>
    <row r="81" spans="1:10" ht="19.5" customHeight="1">
      <c r="A81" s="62">
        <v>11</v>
      </c>
      <c r="B81" s="76"/>
      <c r="C81" s="77">
        <f t="shared" si="4"/>
      </c>
      <c r="D81" s="78"/>
      <c r="E81" s="79"/>
      <c r="F81" s="79"/>
      <c r="H81" s="62"/>
      <c r="I81" s="62"/>
      <c r="J81" s="62"/>
    </row>
    <row r="82" spans="1:10" ht="19.5" customHeight="1">
      <c r="A82" s="62">
        <v>12</v>
      </c>
      <c r="B82" s="76"/>
      <c r="C82" s="77">
        <f t="shared" si="4"/>
      </c>
      <c r="D82" s="78"/>
      <c r="E82" s="79"/>
      <c r="F82" s="79"/>
      <c r="H82" s="62"/>
      <c r="I82" s="62"/>
      <c r="J82" s="62"/>
    </row>
    <row r="83" spans="1:10" ht="19.5" customHeight="1">
      <c r="A83" s="62">
        <v>13</v>
      </c>
      <c r="B83" s="76"/>
      <c r="C83" s="77">
        <f t="shared" si="4"/>
      </c>
      <c r="D83" s="78"/>
      <c r="E83" s="79"/>
      <c r="F83" s="79"/>
      <c r="H83" s="62"/>
      <c r="I83" s="62"/>
      <c r="J83" s="62"/>
    </row>
    <row r="84" spans="1:10" ht="19.5" customHeight="1">
      <c r="A84" s="62">
        <v>14</v>
      </c>
      <c r="B84" s="76"/>
      <c r="C84" s="77">
        <f t="shared" si="4"/>
      </c>
      <c r="D84" s="78"/>
      <c r="E84" s="79"/>
      <c r="F84" s="79"/>
      <c r="H84" s="62"/>
      <c r="I84" s="62"/>
      <c r="J84" s="62"/>
    </row>
    <row r="85" spans="1:10" ht="19.5" customHeight="1">
      <c r="A85" s="62">
        <v>15</v>
      </c>
      <c r="B85" s="76"/>
      <c r="C85" s="77">
        <f t="shared" si="4"/>
      </c>
      <c r="D85" s="78"/>
      <c r="E85" s="79"/>
      <c r="F85" s="79"/>
      <c r="H85" s="62"/>
      <c r="I85" s="62"/>
      <c r="J85" s="62"/>
    </row>
    <row r="86" spans="1:10" ht="19.5" customHeight="1">
      <c r="A86" s="62">
        <v>16</v>
      </c>
      <c r="B86" s="76"/>
      <c r="C86" s="77">
        <f t="shared" si="4"/>
      </c>
      <c r="D86" s="78"/>
      <c r="E86" s="79"/>
      <c r="F86" s="79"/>
      <c r="H86" s="62"/>
      <c r="I86" s="62"/>
      <c r="J86" s="62"/>
    </row>
    <row r="87" spans="1:10" ht="19.5" customHeight="1">
      <c r="A87" s="62">
        <v>17</v>
      </c>
      <c r="B87" s="76"/>
      <c r="C87" s="77">
        <f t="shared" si="4"/>
      </c>
      <c r="D87" s="78"/>
      <c r="E87" s="79"/>
      <c r="F87" s="79"/>
      <c r="H87" s="62"/>
      <c r="I87" s="62"/>
      <c r="J87" s="62"/>
    </row>
    <row r="88" spans="1:10" ht="19.5" customHeight="1" thickBot="1">
      <c r="A88" s="62">
        <v>18</v>
      </c>
      <c r="B88" s="76"/>
      <c r="C88" s="77">
        <f t="shared" si="4"/>
      </c>
      <c r="D88" s="104"/>
      <c r="E88" s="79"/>
      <c r="F88" s="79"/>
      <c r="H88" s="62"/>
      <c r="I88" s="62"/>
      <c r="J88" s="62"/>
    </row>
    <row r="89" spans="1:10" ht="19.5" customHeight="1" thickBot="1">
      <c r="A89" s="62"/>
      <c r="B89" s="62"/>
      <c r="C89" s="62"/>
      <c r="D89" s="62"/>
      <c r="E89" s="62"/>
      <c r="F89" s="62"/>
      <c r="H89" s="89" t="s">
        <v>148</v>
      </c>
      <c r="I89" s="101"/>
      <c r="J89" s="62"/>
    </row>
    <row r="90" spans="1:10" ht="19.5" customHeight="1">
      <c r="A90" s="62"/>
      <c r="B90" s="62"/>
      <c r="C90" s="62"/>
      <c r="D90" s="62"/>
      <c r="E90" s="62"/>
      <c r="F90" s="62"/>
      <c r="H90" s="62"/>
      <c r="I90" s="62"/>
      <c r="J90" s="62"/>
    </row>
    <row r="91" spans="1:10" ht="13.5">
      <c r="A91" s="62"/>
      <c r="B91" s="62"/>
      <c r="C91" s="62"/>
      <c r="D91" s="62"/>
      <c r="E91" s="62"/>
      <c r="F91" s="62"/>
      <c r="G91" s="62"/>
      <c r="H91" s="62"/>
      <c r="I91" s="62"/>
      <c r="J91" s="62"/>
    </row>
  </sheetData>
  <sheetProtection password="E53C" sheet="1"/>
  <mergeCells count="40">
    <mergeCell ref="A1:J1"/>
    <mergeCell ref="B3:C3"/>
    <mergeCell ref="H3:I3"/>
    <mergeCell ref="C5:G5"/>
    <mergeCell ref="H5:J5"/>
    <mergeCell ref="C7:G7"/>
    <mergeCell ref="H7:J7"/>
    <mergeCell ref="C6:F6"/>
    <mergeCell ref="H6:J6"/>
    <mergeCell ref="B2:I2"/>
    <mergeCell ref="C66:G66"/>
    <mergeCell ref="H66:J66"/>
    <mergeCell ref="C68:G68"/>
    <mergeCell ref="H68:J68"/>
    <mergeCell ref="C22:G22"/>
    <mergeCell ref="H22:J22"/>
    <mergeCell ref="C24:G24"/>
    <mergeCell ref="H24:J24"/>
    <mergeCell ref="C39:G39"/>
    <mergeCell ref="H39:J39"/>
    <mergeCell ref="C67:F67"/>
    <mergeCell ref="H67:J67"/>
    <mergeCell ref="H8:J8"/>
    <mergeCell ref="C8:F8"/>
    <mergeCell ref="C23:F23"/>
    <mergeCell ref="C25:F25"/>
    <mergeCell ref="H25:J25"/>
    <mergeCell ref="H23:J23"/>
    <mergeCell ref="C41:G41"/>
    <mergeCell ref="H41:J41"/>
    <mergeCell ref="H69:J69"/>
    <mergeCell ref="C69:F69"/>
    <mergeCell ref="H71:H72"/>
    <mergeCell ref="H44:H45"/>
    <mergeCell ref="H27:H28"/>
    <mergeCell ref="H10:H11"/>
    <mergeCell ref="C40:F40"/>
    <mergeCell ref="H40:J40"/>
    <mergeCell ref="H42:J42"/>
    <mergeCell ref="C42:F42"/>
  </mergeCells>
  <dataValidations count="2">
    <dataValidation type="list" allowBlank="1" showInputMessage="1" showErrorMessage="1" sqref="H10 H27 H44 H71">
      <formula1>"1位,2位,3位,4位,5位,6位"</formula1>
    </dataValidation>
    <dataValidation type="list" allowBlank="1" showInputMessage="1" showErrorMessage="1" sqref="D27:D35 D44:D61 D10:D18 D71:D88">
      <formula1>"男,女"</formula1>
    </dataValidation>
  </dataValidations>
  <hyperlinks>
    <hyperlink ref="B3" location="Sheet3!A51" display="クラスＬの登録はこちら"/>
    <hyperlink ref="H3:I3" location="ペア!A1" display="ペア演技の登録はこちら"/>
    <hyperlink ref="B3:C3" location="グループ!C40" display="クラスＬの登録はこちら"/>
  </hyperlinks>
  <printOptions/>
  <pageMargins left="0.7" right="0.7" top="0.75" bottom="0.75" header="0.3" footer="0.3"/>
  <pageSetup horizontalDpi="600" verticalDpi="600" orientation="portrait" paperSize="9" r:id="rId4"/>
  <rowBreaks count="2" manualBreakCount="2">
    <brk id="37" max="255" man="1"/>
    <brk id="64"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F0"/>
  </sheetPr>
  <dimension ref="A1:L23"/>
  <sheetViews>
    <sheetView zoomScalePageLayoutView="0" workbookViewId="0" topLeftCell="A1">
      <selection activeCell="F5" sqref="F5"/>
    </sheetView>
  </sheetViews>
  <sheetFormatPr defaultColWidth="9.140625" defaultRowHeight="15"/>
  <cols>
    <col min="4" max="4" width="10.421875" style="0" customWidth="1"/>
    <col min="5" max="5" width="4.8515625" style="0" bestFit="1" customWidth="1"/>
    <col min="6" max="6" width="4.28125" style="0" customWidth="1"/>
    <col min="8" max="8" width="7.7109375" style="0" customWidth="1"/>
    <col min="9" max="9" width="4.00390625" style="0" customWidth="1"/>
    <col min="10" max="12" width="9.421875" style="0" customWidth="1"/>
  </cols>
  <sheetData>
    <row r="1" spans="1:12" ht="46.5" customHeight="1">
      <c r="A1" s="229" t="s">
        <v>127</v>
      </c>
      <c r="B1" s="229"/>
      <c r="C1" s="229"/>
      <c r="D1" s="229"/>
      <c r="E1" s="229"/>
      <c r="F1" s="229"/>
      <c r="G1" s="229"/>
      <c r="H1" s="229"/>
      <c r="I1" s="229"/>
      <c r="J1" s="229"/>
      <c r="K1" s="9"/>
      <c r="L1" s="9"/>
    </row>
    <row r="2" spans="1:12" ht="27.75" customHeight="1">
      <c r="A2" s="13" t="s">
        <v>0</v>
      </c>
      <c r="B2" s="204">
        <f>IF(ＴＯＰ!B2="","",ＴＯＰ!B2)</f>
      </c>
      <c r="C2" s="204"/>
      <c r="D2" s="204"/>
      <c r="E2" s="204"/>
      <c r="F2" s="204"/>
      <c r="G2" s="204"/>
      <c r="H2" s="204"/>
      <c r="I2" s="204"/>
      <c r="J2" s="9"/>
      <c r="K2" s="9"/>
      <c r="L2" s="9"/>
    </row>
    <row r="3" spans="1:12" ht="15">
      <c r="A3" s="9"/>
      <c r="B3" s="9"/>
      <c r="C3" s="9"/>
      <c r="D3" s="9"/>
      <c r="E3" s="9"/>
      <c r="F3" s="9"/>
      <c r="G3" s="9"/>
      <c r="H3" s="9"/>
      <c r="I3" s="9"/>
      <c r="J3" s="9"/>
      <c r="K3" s="9"/>
      <c r="L3" s="9"/>
    </row>
    <row r="4" spans="1:12" ht="15">
      <c r="A4" s="9"/>
      <c r="B4" s="10" t="s">
        <v>155</v>
      </c>
      <c r="C4" s="9"/>
      <c r="D4" s="9"/>
      <c r="E4" s="9"/>
      <c r="F4" s="9"/>
      <c r="G4" s="9"/>
      <c r="H4" s="9"/>
      <c r="I4" s="9"/>
      <c r="J4" s="9"/>
      <c r="K4" s="9"/>
      <c r="L4" s="9"/>
    </row>
    <row r="5" spans="1:12" ht="18" customHeight="1">
      <c r="A5" s="9"/>
      <c r="B5" s="236" t="s">
        <v>43</v>
      </c>
      <c r="C5" s="13" t="s">
        <v>82</v>
      </c>
      <c r="D5" s="13">
        <v>1000</v>
      </c>
      <c r="E5" s="13" t="s">
        <v>83</v>
      </c>
      <c r="F5" s="106"/>
      <c r="G5" s="13" t="s">
        <v>6</v>
      </c>
      <c r="H5" s="13">
        <f aca="true" t="shared" si="0" ref="H5:H12">D5*F5</f>
        <v>0</v>
      </c>
      <c r="I5" s="13" t="s">
        <v>83</v>
      </c>
      <c r="J5" s="9"/>
      <c r="K5" s="9"/>
      <c r="L5" s="9"/>
    </row>
    <row r="6" spans="1:12" ht="18" customHeight="1">
      <c r="A6" s="9"/>
      <c r="B6" s="237"/>
      <c r="C6" s="94" t="s">
        <v>135</v>
      </c>
      <c r="D6" s="13">
        <v>-1000</v>
      </c>
      <c r="E6" s="13" t="s">
        <v>83</v>
      </c>
      <c r="F6" s="106"/>
      <c r="G6" s="13" t="s">
        <v>6</v>
      </c>
      <c r="H6" s="13">
        <f t="shared" si="0"/>
        <v>0</v>
      </c>
      <c r="I6" s="13" t="s">
        <v>83</v>
      </c>
      <c r="J6" s="9"/>
      <c r="K6" s="9"/>
      <c r="L6" s="9"/>
    </row>
    <row r="7" spans="1:12" ht="18" customHeight="1">
      <c r="A7" s="9"/>
      <c r="B7" s="237"/>
      <c r="C7" s="13" t="s">
        <v>84</v>
      </c>
      <c r="D7" s="13">
        <v>2000</v>
      </c>
      <c r="E7" s="13" t="s">
        <v>83</v>
      </c>
      <c r="F7" s="106"/>
      <c r="G7" s="13" t="s">
        <v>6</v>
      </c>
      <c r="H7" s="13">
        <f t="shared" si="0"/>
        <v>0</v>
      </c>
      <c r="I7" s="13" t="s">
        <v>83</v>
      </c>
      <c r="J7" s="9"/>
      <c r="K7" s="9"/>
      <c r="L7" s="9"/>
    </row>
    <row r="8" spans="1:12" ht="18" customHeight="1">
      <c r="A8" s="9"/>
      <c r="B8" s="238"/>
      <c r="C8" s="94" t="s">
        <v>134</v>
      </c>
      <c r="D8" s="13">
        <v>-2000</v>
      </c>
      <c r="E8" s="13" t="s">
        <v>83</v>
      </c>
      <c r="F8" s="106"/>
      <c r="G8" s="13" t="s">
        <v>6</v>
      </c>
      <c r="H8" s="13">
        <f t="shared" si="0"/>
        <v>0</v>
      </c>
      <c r="I8" s="13" t="s">
        <v>83</v>
      </c>
      <c r="J8" s="9"/>
      <c r="K8" s="9"/>
      <c r="L8" s="9"/>
    </row>
    <row r="9" spans="1:12" ht="18" customHeight="1">
      <c r="A9" s="9"/>
      <c r="B9" s="236" t="s">
        <v>85</v>
      </c>
      <c r="C9" s="13" t="s">
        <v>82</v>
      </c>
      <c r="D9" s="13">
        <v>1000</v>
      </c>
      <c r="E9" s="13" t="s">
        <v>83</v>
      </c>
      <c r="F9" s="106"/>
      <c r="G9" s="13" t="s">
        <v>6</v>
      </c>
      <c r="H9" s="13">
        <f t="shared" si="0"/>
        <v>0</v>
      </c>
      <c r="I9" s="13" t="s">
        <v>83</v>
      </c>
      <c r="J9" s="9"/>
      <c r="K9" s="9"/>
      <c r="L9" s="9"/>
    </row>
    <row r="10" spans="1:12" ht="18" customHeight="1">
      <c r="A10" s="9"/>
      <c r="B10" s="237"/>
      <c r="C10" s="94" t="s">
        <v>135</v>
      </c>
      <c r="D10" s="13">
        <v>-1000</v>
      </c>
      <c r="E10" s="13" t="s">
        <v>83</v>
      </c>
      <c r="F10" s="106"/>
      <c r="G10" s="13" t="s">
        <v>6</v>
      </c>
      <c r="H10" s="13">
        <f t="shared" si="0"/>
        <v>0</v>
      </c>
      <c r="I10" s="13" t="s">
        <v>83</v>
      </c>
      <c r="J10" s="9"/>
      <c r="K10" s="9"/>
      <c r="L10" s="9"/>
    </row>
    <row r="11" spans="1:12" ht="18" customHeight="1">
      <c r="A11" s="9"/>
      <c r="B11" s="237"/>
      <c r="C11" s="13" t="s">
        <v>84</v>
      </c>
      <c r="D11" s="13">
        <v>2000</v>
      </c>
      <c r="E11" s="13" t="s">
        <v>83</v>
      </c>
      <c r="F11" s="106"/>
      <c r="G11" s="13" t="s">
        <v>6</v>
      </c>
      <c r="H11" s="13">
        <f t="shared" si="0"/>
        <v>0</v>
      </c>
      <c r="I11" s="13" t="s">
        <v>83</v>
      </c>
      <c r="J11" s="9"/>
      <c r="K11" s="9"/>
      <c r="L11" s="9"/>
    </row>
    <row r="12" spans="1:12" ht="18" customHeight="1">
      <c r="A12" s="9"/>
      <c r="B12" s="238"/>
      <c r="C12" s="94" t="s">
        <v>134</v>
      </c>
      <c r="D12" s="13">
        <v>-2000</v>
      </c>
      <c r="E12" s="13" t="s">
        <v>83</v>
      </c>
      <c r="F12" s="106"/>
      <c r="G12" s="13" t="s">
        <v>6</v>
      </c>
      <c r="H12" s="13">
        <f t="shared" si="0"/>
        <v>0</v>
      </c>
      <c r="I12" s="13" t="s">
        <v>83</v>
      </c>
      <c r="J12" s="9"/>
      <c r="K12" s="9"/>
      <c r="L12" s="9"/>
    </row>
    <row r="13" spans="1:12" ht="18" customHeight="1">
      <c r="A13" s="9"/>
      <c r="B13" s="13" t="s">
        <v>86</v>
      </c>
      <c r="C13" s="13"/>
      <c r="D13" s="13"/>
      <c r="E13" s="13"/>
      <c r="F13" s="13"/>
      <c r="G13" s="13"/>
      <c r="H13" s="13">
        <f>SUM(H5:H12)</f>
        <v>0</v>
      </c>
      <c r="I13" s="13" t="s">
        <v>83</v>
      </c>
      <c r="J13" s="9"/>
      <c r="K13" s="9"/>
      <c r="L13" s="9"/>
    </row>
    <row r="14" spans="1:12" ht="14.25" thickBot="1">
      <c r="A14" s="11"/>
      <c r="B14" s="11"/>
      <c r="C14" s="11"/>
      <c r="D14" s="11"/>
      <c r="E14" s="11"/>
      <c r="F14" s="11"/>
      <c r="G14" s="11"/>
      <c r="H14" s="11"/>
      <c r="I14" s="11"/>
      <c r="J14" s="9"/>
      <c r="K14" s="9"/>
      <c r="L14" s="9"/>
    </row>
    <row r="15" spans="1:12" ht="13.5">
      <c r="A15" s="230" t="s">
        <v>87</v>
      </c>
      <c r="B15" s="232" t="s">
        <v>88</v>
      </c>
      <c r="C15" s="232"/>
      <c r="D15" s="232"/>
      <c r="E15" s="232"/>
      <c r="F15" s="232"/>
      <c r="G15" s="232"/>
      <c r="H15" s="233"/>
      <c r="I15" s="11"/>
      <c r="J15" s="9"/>
      <c r="K15" s="9"/>
      <c r="L15" s="9"/>
    </row>
    <row r="16" spans="1:12" ht="14.25" thickBot="1">
      <c r="A16" s="231"/>
      <c r="B16" s="234" t="s">
        <v>89</v>
      </c>
      <c r="C16" s="234"/>
      <c r="D16" s="234"/>
      <c r="E16" s="234"/>
      <c r="F16" s="234"/>
      <c r="G16" s="234"/>
      <c r="H16" s="235"/>
      <c r="I16" s="11"/>
      <c r="J16" s="9"/>
      <c r="K16" s="9"/>
      <c r="L16" s="9"/>
    </row>
    <row r="17" spans="1:12" ht="23.25" customHeight="1" thickBot="1">
      <c r="A17" s="11"/>
      <c r="B17" s="12" t="s">
        <v>109</v>
      </c>
      <c r="C17" s="11"/>
      <c r="D17" s="11"/>
      <c r="E17" s="11"/>
      <c r="F17" s="11"/>
      <c r="G17" s="11"/>
      <c r="H17" s="11"/>
      <c r="I17" s="11"/>
      <c r="J17" s="9"/>
      <c r="K17" s="9"/>
      <c r="L17" s="9"/>
    </row>
    <row r="18" spans="1:12" ht="20.25" customHeight="1">
      <c r="A18" s="9"/>
      <c r="B18" s="14" t="s">
        <v>0</v>
      </c>
      <c r="C18" s="227">
        <f>B2</f>
      </c>
      <c r="D18" s="227"/>
      <c r="E18" s="227"/>
      <c r="F18" s="227"/>
      <c r="G18" s="227"/>
      <c r="H18" s="227"/>
      <c r="I18" s="227"/>
      <c r="J18" s="228"/>
      <c r="K18" s="9"/>
      <c r="L18" s="9"/>
    </row>
    <row r="19" spans="1:12" ht="13.5">
      <c r="A19" s="9"/>
      <c r="B19" s="15" t="s">
        <v>91</v>
      </c>
      <c r="C19" s="16"/>
      <c r="D19" s="16"/>
      <c r="E19" s="17" t="s">
        <v>43</v>
      </c>
      <c r="F19" s="16">
        <f>F5-F6</f>
        <v>0</v>
      </c>
      <c r="G19" s="111" t="s">
        <v>156</v>
      </c>
      <c r="H19" s="16"/>
      <c r="I19" s="16">
        <f>(F9-F10)+(F11-F12)</f>
        <v>0</v>
      </c>
      <c r="J19" s="112" t="s">
        <v>6</v>
      </c>
      <c r="K19" s="9"/>
      <c r="L19" s="9"/>
    </row>
    <row r="20" spans="1:12" ht="14.25" thickBot="1">
      <c r="A20" s="9"/>
      <c r="B20" s="18" t="s">
        <v>86</v>
      </c>
      <c r="C20" s="19"/>
      <c r="D20" s="19">
        <f>H13</f>
        <v>0</v>
      </c>
      <c r="E20" s="19" t="s">
        <v>83</v>
      </c>
      <c r="F20" s="20"/>
      <c r="G20" s="19"/>
      <c r="H20" s="19"/>
      <c r="I20" s="19"/>
      <c r="J20" s="21"/>
      <c r="K20" s="9"/>
      <c r="L20" s="9"/>
    </row>
    <row r="21" spans="1:12" ht="13.5">
      <c r="A21" s="9"/>
      <c r="B21" s="9"/>
      <c r="C21" s="9"/>
      <c r="D21" s="9"/>
      <c r="E21" s="9"/>
      <c r="F21" s="9"/>
      <c r="G21" s="9"/>
      <c r="H21" s="9"/>
      <c r="I21" s="9"/>
      <c r="J21" s="9"/>
      <c r="K21" s="9"/>
      <c r="L21" s="9"/>
    </row>
    <row r="22" spans="1:12" ht="13.5">
      <c r="A22" s="9"/>
      <c r="B22" s="9"/>
      <c r="C22" s="9"/>
      <c r="D22" s="9"/>
      <c r="E22" s="9"/>
      <c r="F22" s="9"/>
      <c r="G22" s="9"/>
      <c r="H22" s="9"/>
      <c r="I22" s="9"/>
      <c r="J22" s="9"/>
      <c r="K22" s="9"/>
      <c r="L22" s="9"/>
    </row>
    <row r="23" spans="1:12" ht="13.5">
      <c r="A23" s="9"/>
      <c r="B23" s="9"/>
      <c r="C23" s="9"/>
      <c r="D23" s="9"/>
      <c r="E23" s="9"/>
      <c r="F23" s="9"/>
      <c r="G23" s="9"/>
      <c r="H23" s="9"/>
      <c r="I23" s="9"/>
      <c r="J23" s="9"/>
      <c r="K23" s="9"/>
      <c r="L23" s="9"/>
    </row>
  </sheetData>
  <sheetProtection password="E53C" sheet="1"/>
  <mergeCells count="8">
    <mergeCell ref="C18:J18"/>
    <mergeCell ref="A1:J1"/>
    <mergeCell ref="B2:I2"/>
    <mergeCell ref="A15:A16"/>
    <mergeCell ref="B15:H15"/>
    <mergeCell ref="B16:H16"/>
    <mergeCell ref="B5:B8"/>
    <mergeCell ref="B9:B12"/>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B0F0"/>
  </sheetPr>
  <dimension ref="A1:K44"/>
  <sheetViews>
    <sheetView zoomScalePageLayoutView="0" workbookViewId="0" topLeftCell="A1">
      <selection activeCell="F35" sqref="F35"/>
    </sheetView>
  </sheetViews>
  <sheetFormatPr defaultColWidth="9.140625" defaultRowHeight="15"/>
  <cols>
    <col min="1" max="1" width="9.00390625" style="32" customWidth="1"/>
    <col min="2" max="2" width="10.7109375" style="32" customWidth="1"/>
    <col min="3" max="3" width="9.00390625" style="32" customWidth="1"/>
    <col min="4" max="4" width="12.421875" style="32" bestFit="1" customWidth="1"/>
    <col min="5" max="5" width="3.421875" style="32" bestFit="1" customWidth="1"/>
    <col min="6" max="6" width="9.00390625" style="32" customWidth="1"/>
    <col min="7" max="7" width="7.7109375" style="32" customWidth="1"/>
    <col min="8" max="8" width="6.421875" style="32" customWidth="1"/>
    <col min="9" max="16384" width="9.00390625" style="32" customWidth="1"/>
  </cols>
  <sheetData>
    <row r="1" spans="1:11" ht="27.75" customHeight="1">
      <c r="A1" s="30" t="s">
        <v>0</v>
      </c>
      <c r="B1" s="204">
        <f>IF(ＴＯＰ!B2="","",ＴＯＰ!B2)</f>
      </c>
      <c r="C1" s="204"/>
      <c r="D1" s="204"/>
      <c r="E1" s="204"/>
      <c r="F1" s="204"/>
      <c r="G1" s="204"/>
      <c r="H1" s="204"/>
      <c r="I1" s="31"/>
      <c r="J1" s="31"/>
      <c r="K1" s="31"/>
    </row>
    <row r="2" spans="1:11" ht="13.5">
      <c r="A2" s="31"/>
      <c r="B2" s="31"/>
      <c r="C2" s="31"/>
      <c r="D2" s="31"/>
      <c r="E2" s="31"/>
      <c r="F2" s="31"/>
      <c r="G2" s="31"/>
      <c r="H2" s="31"/>
      <c r="I2" s="31"/>
      <c r="J2" s="31"/>
      <c r="K2" s="31"/>
    </row>
    <row r="3" spans="1:11" ht="21.75" thickBot="1">
      <c r="A3" s="33"/>
      <c r="B3" s="34"/>
      <c r="C3" s="34"/>
      <c r="D3" s="34" t="s">
        <v>92</v>
      </c>
      <c r="E3" s="34" t="s">
        <v>83</v>
      </c>
      <c r="F3" s="35" t="s">
        <v>169</v>
      </c>
      <c r="G3" s="34" t="s">
        <v>93</v>
      </c>
      <c r="H3" s="33"/>
      <c r="I3" s="31"/>
      <c r="J3" s="31"/>
      <c r="K3" s="31"/>
    </row>
    <row r="4" spans="1:11" ht="14.25" thickBot="1">
      <c r="A4" s="33"/>
      <c r="B4" s="239" t="s">
        <v>94</v>
      </c>
      <c r="C4" s="36" t="s">
        <v>95</v>
      </c>
      <c r="D4" s="37">
        <v>2000</v>
      </c>
      <c r="E4" s="34" t="s">
        <v>96</v>
      </c>
      <c r="F4" s="26"/>
      <c r="G4" s="38">
        <f>F4*D4</f>
        <v>0</v>
      </c>
      <c r="H4" s="33"/>
      <c r="I4" s="31"/>
      <c r="J4" s="31"/>
      <c r="K4" s="31"/>
    </row>
    <row r="5" spans="1:11" ht="14.25" thickBot="1">
      <c r="A5" s="33"/>
      <c r="B5" s="239"/>
      <c r="C5" s="36" t="s">
        <v>97</v>
      </c>
      <c r="D5" s="37">
        <v>4000</v>
      </c>
      <c r="E5" s="34" t="s">
        <v>96</v>
      </c>
      <c r="F5" s="27"/>
      <c r="G5" s="38">
        <f>F5*D5</f>
        <v>0</v>
      </c>
      <c r="H5" s="33"/>
      <c r="I5" s="31"/>
      <c r="J5" s="31"/>
      <c r="K5" s="31"/>
    </row>
    <row r="6" spans="1:11" ht="14.25" thickBot="1">
      <c r="A6" s="33"/>
      <c r="B6" s="36" t="s">
        <v>98</v>
      </c>
      <c r="C6" s="34"/>
      <c r="D6" s="34"/>
      <c r="E6" s="34"/>
      <c r="F6" s="39"/>
      <c r="G6" s="34"/>
      <c r="H6" s="33"/>
      <c r="I6" s="31"/>
      <c r="J6" s="31"/>
      <c r="K6" s="31"/>
    </row>
    <row r="7" spans="1:11" ht="14.25" thickBot="1">
      <c r="A7" s="33"/>
      <c r="B7" s="240" t="s">
        <v>99</v>
      </c>
      <c r="C7" s="36" t="s">
        <v>95</v>
      </c>
      <c r="D7" s="37">
        <v>2000</v>
      </c>
      <c r="E7" s="34" t="s">
        <v>96</v>
      </c>
      <c r="F7" s="28"/>
      <c r="G7" s="38">
        <f>F7*D7</f>
        <v>0</v>
      </c>
      <c r="H7" s="33"/>
      <c r="I7" s="31"/>
      <c r="J7" s="31"/>
      <c r="K7" s="31"/>
    </row>
    <row r="8" spans="1:11" ht="14.25" thickBot="1">
      <c r="A8" s="33"/>
      <c r="B8" s="240"/>
      <c r="C8" s="36" t="s">
        <v>97</v>
      </c>
      <c r="D8" s="37">
        <v>4000</v>
      </c>
      <c r="E8" s="34" t="s">
        <v>96</v>
      </c>
      <c r="F8" s="29"/>
      <c r="G8" s="38">
        <f>F8*D8</f>
        <v>0</v>
      </c>
      <c r="H8" s="33"/>
      <c r="I8" s="31"/>
      <c r="J8" s="31"/>
      <c r="K8" s="31"/>
    </row>
    <row r="9" spans="1:11" ht="14.25" thickBot="1">
      <c r="A9" s="33"/>
      <c r="B9" s="36" t="s">
        <v>100</v>
      </c>
      <c r="C9" s="34"/>
      <c r="D9" s="34"/>
      <c r="E9" s="34"/>
      <c r="F9" s="40"/>
      <c r="G9" s="37">
        <f>SUM(G4:G8)</f>
        <v>0</v>
      </c>
      <c r="H9" s="33"/>
      <c r="I9" s="31"/>
      <c r="J9" s="31"/>
      <c r="K9" s="31"/>
    </row>
    <row r="10" spans="1:11" ht="14.25" thickBot="1">
      <c r="A10" s="33"/>
      <c r="B10" s="41" t="s">
        <v>101</v>
      </c>
      <c r="C10" s="34"/>
      <c r="D10" s="37">
        <v>600</v>
      </c>
      <c r="E10" s="34" t="s">
        <v>96</v>
      </c>
      <c r="F10" s="26"/>
      <c r="G10" s="38">
        <f>F10*D10</f>
        <v>0</v>
      </c>
      <c r="H10" s="33"/>
      <c r="I10" s="42"/>
      <c r="J10" s="31"/>
      <c r="K10" s="31"/>
    </row>
    <row r="11" spans="1:11" ht="14.25" thickBot="1">
      <c r="A11" s="247" t="s">
        <v>126</v>
      </c>
      <c r="B11" s="41" t="s">
        <v>102</v>
      </c>
      <c r="C11" s="43" t="s">
        <v>103</v>
      </c>
      <c r="D11" s="37">
        <v>2000</v>
      </c>
      <c r="E11" s="44" t="s">
        <v>96</v>
      </c>
      <c r="F11" s="29"/>
      <c r="G11" s="38">
        <f>F11*D11</f>
        <v>0</v>
      </c>
      <c r="H11" s="33"/>
      <c r="I11" s="45" t="s">
        <v>161</v>
      </c>
      <c r="J11" s="46"/>
      <c r="K11" s="31"/>
    </row>
    <row r="12" spans="1:11" s="85" customFormat="1" ht="14.25" thickBot="1">
      <c r="A12" s="247"/>
      <c r="B12" s="125" t="s">
        <v>170</v>
      </c>
      <c r="C12" s="261" t="s">
        <v>277</v>
      </c>
      <c r="D12" s="37"/>
      <c r="E12" s="44"/>
      <c r="F12" s="121"/>
      <c r="G12" s="38"/>
      <c r="H12" s="46"/>
      <c r="I12" s="45" t="s">
        <v>162</v>
      </c>
      <c r="J12" s="46"/>
      <c r="K12" s="31"/>
    </row>
    <row r="13" spans="1:11" s="85" customFormat="1" ht="14.25" thickBot="1">
      <c r="A13" s="247"/>
      <c r="B13" s="125" t="s">
        <v>171</v>
      </c>
      <c r="C13" s="261" t="s">
        <v>278</v>
      </c>
      <c r="D13" s="37"/>
      <c r="E13" s="44"/>
      <c r="F13" s="121"/>
      <c r="G13" s="38"/>
      <c r="H13" s="46"/>
      <c r="I13" s="45"/>
      <c r="J13" s="46"/>
      <c r="K13" s="31"/>
    </row>
    <row r="14" spans="1:11" ht="14.25" thickBot="1">
      <c r="A14" s="247"/>
      <c r="B14" s="41" t="s">
        <v>104</v>
      </c>
      <c r="C14" s="43"/>
      <c r="D14" s="37"/>
      <c r="E14" s="44"/>
      <c r="F14" s="113"/>
      <c r="G14" s="38">
        <f>F14*D14</f>
        <v>0</v>
      </c>
      <c r="H14" s="33"/>
      <c r="I14" s="45" t="s">
        <v>175</v>
      </c>
      <c r="J14" s="31"/>
      <c r="K14" s="31"/>
    </row>
    <row r="15" spans="1:11" ht="13.5">
      <c r="A15" s="33"/>
      <c r="B15" s="34" t="s">
        <v>86</v>
      </c>
      <c r="C15" s="34"/>
      <c r="D15" s="34"/>
      <c r="E15" s="34"/>
      <c r="F15" s="39"/>
      <c r="G15" s="37">
        <f>SUM(G9:G14)</f>
        <v>0</v>
      </c>
      <c r="H15" s="33" t="s">
        <v>83</v>
      </c>
      <c r="I15" s="31"/>
      <c r="J15" s="31"/>
      <c r="K15" s="31"/>
    </row>
    <row r="16" spans="1:11" s="85" customFormat="1" ht="14.25" thickBot="1">
      <c r="A16" s="46"/>
      <c r="B16" s="130"/>
      <c r="C16" s="130"/>
      <c r="D16" s="130"/>
      <c r="E16" s="130"/>
      <c r="F16" s="130"/>
      <c r="G16" s="131"/>
      <c r="H16" s="46"/>
      <c r="I16" s="31"/>
      <c r="J16" s="31"/>
      <c r="K16" s="31"/>
    </row>
    <row r="17" spans="1:11" s="85" customFormat="1" ht="14.25" thickBot="1">
      <c r="A17" s="46"/>
      <c r="B17" s="136" t="s">
        <v>179</v>
      </c>
      <c r="C17" s="248" t="s">
        <v>180</v>
      </c>
      <c r="D17" s="249"/>
      <c r="E17" s="130"/>
      <c r="F17" s="138"/>
      <c r="G17" s="133" t="s">
        <v>185</v>
      </c>
      <c r="H17" s="46"/>
      <c r="I17" s="31"/>
      <c r="J17" s="31"/>
      <c r="K17" s="31"/>
    </row>
    <row r="18" spans="1:11" s="85" customFormat="1" ht="14.25" thickBot="1">
      <c r="A18" s="46"/>
      <c r="B18" s="164" t="s">
        <v>275</v>
      </c>
      <c r="C18" s="250" t="s">
        <v>181</v>
      </c>
      <c r="D18" s="251"/>
      <c r="E18" s="132" t="s">
        <v>182</v>
      </c>
      <c r="F18" s="29"/>
      <c r="G18" s="133" t="s">
        <v>186</v>
      </c>
      <c r="H18" s="46"/>
      <c r="I18" s="31"/>
      <c r="J18" s="31"/>
      <c r="K18" s="31"/>
    </row>
    <row r="19" spans="1:11" s="85" customFormat="1" ht="14.25" thickBot="1">
      <c r="A19" s="46"/>
      <c r="B19" s="130"/>
      <c r="C19" s="130"/>
      <c r="D19" s="132"/>
      <c r="E19" s="132" t="s">
        <v>183</v>
      </c>
      <c r="F19" s="29"/>
      <c r="G19" s="133" t="s">
        <v>186</v>
      </c>
      <c r="H19" s="46"/>
      <c r="I19" s="31"/>
      <c r="J19" s="31"/>
      <c r="K19" s="31"/>
    </row>
    <row r="20" spans="1:11" s="85" customFormat="1" ht="14.25" thickBot="1">
      <c r="A20" s="46"/>
      <c r="B20" s="135" t="s">
        <v>188</v>
      </c>
      <c r="C20" s="137">
        <f>1500*F17+2000*(F18+F19+F20)</f>
        <v>0</v>
      </c>
      <c r="D20" s="132" t="s">
        <v>176</v>
      </c>
      <c r="E20" s="132" t="s">
        <v>184</v>
      </c>
      <c r="F20" s="29"/>
      <c r="G20" s="133" t="s">
        <v>186</v>
      </c>
      <c r="H20" s="46"/>
      <c r="I20" s="31"/>
      <c r="J20" s="31"/>
      <c r="K20" s="31"/>
    </row>
    <row r="21" spans="1:11" s="85" customFormat="1" ht="13.5">
      <c r="A21" s="46"/>
      <c r="B21" s="134" t="s">
        <v>187</v>
      </c>
      <c r="C21" s="130"/>
      <c r="D21" s="130"/>
      <c r="E21" s="130"/>
      <c r="F21" s="130"/>
      <c r="G21" s="131"/>
      <c r="H21" s="46"/>
      <c r="I21" s="31"/>
      <c r="J21" s="31"/>
      <c r="K21" s="31"/>
    </row>
    <row r="22" spans="1:11" ht="14.25" thickBot="1">
      <c r="A22" s="33"/>
      <c r="B22" s="33"/>
      <c r="C22" s="33"/>
      <c r="D22" s="33"/>
      <c r="E22" s="33"/>
      <c r="F22" s="33"/>
      <c r="G22" s="33"/>
      <c r="H22" s="33"/>
      <c r="I22" s="31"/>
      <c r="J22" s="31"/>
      <c r="K22" s="31"/>
    </row>
    <row r="23" spans="1:11" ht="13.5">
      <c r="A23" s="241" t="s">
        <v>87</v>
      </c>
      <c r="B23" s="243" t="s">
        <v>88</v>
      </c>
      <c r="C23" s="243"/>
      <c r="D23" s="243"/>
      <c r="E23" s="243"/>
      <c r="F23" s="243"/>
      <c r="G23" s="244"/>
      <c r="H23" s="33"/>
      <c r="I23" s="31"/>
      <c r="J23" s="31"/>
      <c r="K23" s="31"/>
    </row>
    <row r="24" spans="1:11" ht="14.25" thickBot="1">
      <c r="A24" s="242"/>
      <c r="B24" s="245" t="s">
        <v>89</v>
      </c>
      <c r="C24" s="245"/>
      <c r="D24" s="245"/>
      <c r="E24" s="245"/>
      <c r="F24" s="245"/>
      <c r="G24" s="246"/>
      <c r="H24" s="33"/>
      <c r="I24" s="31"/>
      <c r="J24" s="31"/>
      <c r="K24" s="31"/>
    </row>
    <row r="25" spans="1:11" ht="23.25" customHeight="1" thickBot="1">
      <c r="A25" s="33"/>
      <c r="B25" s="47" t="s">
        <v>90</v>
      </c>
      <c r="C25" s="33"/>
      <c r="D25" s="33"/>
      <c r="E25" s="33"/>
      <c r="F25" s="33"/>
      <c r="G25" s="33"/>
      <c r="H25" s="33"/>
      <c r="I25" s="31"/>
      <c r="J25" s="31"/>
      <c r="K25" s="31"/>
    </row>
    <row r="26" spans="1:11" ht="20.25" customHeight="1">
      <c r="A26" s="31"/>
      <c r="B26" s="48" t="s">
        <v>0</v>
      </c>
      <c r="C26" s="227">
        <f>B1</f>
      </c>
      <c r="D26" s="227"/>
      <c r="E26" s="227"/>
      <c r="F26" s="227"/>
      <c r="G26" s="227"/>
      <c r="H26" s="227"/>
      <c r="I26" s="228"/>
      <c r="J26" s="31"/>
      <c r="K26" s="31"/>
    </row>
    <row r="27" spans="1:11" ht="13.5">
      <c r="A27" s="31"/>
      <c r="B27" s="49" t="s">
        <v>105</v>
      </c>
      <c r="C27" s="50"/>
      <c r="D27" s="50"/>
      <c r="E27" s="53">
        <f>F4+F5</f>
        <v>0</v>
      </c>
      <c r="F27" s="50" t="s">
        <v>106</v>
      </c>
      <c r="G27" s="50"/>
      <c r="H27" s="53">
        <f>F7+F8</f>
        <v>0</v>
      </c>
      <c r="I27" s="51" t="s">
        <v>6</v>
      </c>
      <c r="J27" s="31"/>
      <c r="K27" s="31"/>
    </row>
    <row r="28" spans="1:11" ht="13.5">
      <c r="A28" s="31"/>
      <c r="B28" s="52" t="s">
        <v>100</v>
      </c>
      <c r="C28" s="50"/>
      <c r="D28" s="53">
        <f>G9</f>
        <v>0</v>
      </c>
      <c r="E28" s="50" t="s">
        <v>83</v>
      </c>
      <c r="F28" s="126"/>
      <c r="G28" s="50"/>
      <c r="H28" s="50"/>
      <c r="I28" s="127"/>
      <c r="J28" s="31"/>
      <c r="K28" s="31"/>
    </row>
    <row r="29" spans="1:11" ht="13.5">
      <c r="A29" s="31"/>
      <c r="B29" s="52" t="s">
        <v>101</v>
      </c>
      <c r="C29" s="50"/>
      <c r="D29" s="53">
        <f>G10</f>
        <v>0</v>
      </c>
      <c r="E29" s="54" t="s">
        <v>107</v>
      </c>
      <c r="F29" s="50">
        <f>F10</f>
        <v>0</v>
      </c>
      <c r="G29" s="50" t="s">
        <v>108</v>
      </c>
      <c r="H29" s="50"/>
      <c r="I29" s="51"/>
      <c r="J29" s="31"/>
      <c r="K29" s="31"/>
    </row>
    <row r="30" spans="1:11" ht="13.5">
      <c r="A30" s="31"/>
      <c r="B30" s="55"/>
      <c r="C30" s="50"/>
      <c r="D30" s="53">
        <f>G11+G14</f>
        <v>0</v>
      </c>
      <c r="E30" s="50" t="s">
        <v>83</v>
      </c>
      <c r="F30" s="50"/>
      <c r="G30" s="50"/>
      <c r="H30" s="50"/>
      <c r="I30" s="51"/>
      <c r="J30" s="31"/>
      <c r="K30" s="31"/>
    </row>
    <row r="31" spans="1:11" ht="21.75" thickBot="1">
      <c r="A31" s="31"/>
      <c r="B31" s="56" t="s">
        <v>86</v>
      </c>
      <c r="C31" s="57"/>
      <c r="D31" s="58">
        <f>G15</f>
        <v>0</v>
      </c>
      <c r="E31" s="57" t="s">
        <v>83</v>
      </c>
      <c r="F31" s="59"/>
      <c r="G31" s="59"/>
      <c r="H31" s="59"/>
      <c r="I31" s="60"/>
      <c r="J31" s="31"/>
      <c r="K31" s="31"/>
    </row>
    <row r="32" spans="1:11" ht="13.5">
      <c r="A32" s="31"/>
      <c r="B32" s="31"/>
      <c r="C32" s="31"/>
      <c r="D32" s="31"/>
      <c r="E32" s="31"/>
      <c r="F32" s="31"/>
      <c r="G32" s="31"/>
      <c r="H32" s="31"/>
      <c r="I32" s="31"/>
      <c r="J32" s="31"/>
      <c r="K32" s="31"/>
    </row>
    <row r="33" spans="1:11" ht="13.5">
      <c r="A33" s="95" t="s">
        <v>189</v>
      </c>
      <c r="B33" s="31"/>
      <c r="C33" s="31"/>
      <c r="D33" s="31"/>
      <c r="E33" s="31"/>
      <c r="F33" s="31"/>
      <c r="G33" s="31"/>
      <c r="H33" s="31"/>
      <c r="I33" s="31"/>
      <c r="J33" s="31"/>
      <c r="K33" s="31"/>
    </row>
    <row r="34" spans="1:11" ht="13.5">
      <c r="A34" s="95" t="s">
        <v>276</v>
      </c>
      <c r="B34" s="31"/>
      <c r="C34" s="31"/>
      <c r="D34" s="31"/>
      <c r="E34" s="31"/>
      <c r="F34" s="31"/>
      <c r="G34" s="31"/>
      <c r="H34" s="31"/>
      <c r="I34" s="31"/>
      <c r="J34" s="31"/>
      <c r="K34" s="31"/>
    </row>
    <row r="35" spans="1:11" ht="14.25" thickBot="1">
      <c r="A35" s="31"/>
      <c r="B35" s="31"/>
      <c r="C35" s="31"/>
      <c r="D35" s="31"/>
      <c r="E35" s="31"/>
      <c r="F35" s="31"/>
      <c r="G35" s="31"/>
      <c r="H35" s="31"/>
      <c r="I35" s="31"/>
      <c r="J35" s="31"/>
      <c r="K35" s="31"/>
    </row>
    <row r="36" spans="1:11" ht="21" customHeight="1" thickBot="1">
      <c r="A36" s="96"/>
      <c r="B36" s="98" t="s">
        <v>141</v>
      </c>
      <c r="C36" s="252"/>
      <c r="D36" s="253"/>
      <c r="E36" s="96"/>
      <c r="F36" s="96"/>
      <c r="G36" s="96"/>
      <c r="H36" s="96"/>
      <c r="I36" s="96"/>
      <c r="J36" s="96"/>
      <c r="K36" s="96"/>
    </row>
    <row r="37" spans="1:11" ht="14.25" thickBot="1">
      <c r="A37" s="96"/>
      <c r="B37" s="31"/>
      <c r="C37" s="31"/>
      <c r="D37" s="31"/>
      <c r="E37" s="31"/>
      <c r="F37" s="31"/>
      <c r="G37" s="31"/>
      <c r="H37" s="31"/>
      <c r="I37" s="31"/>
      <c r="J37" s="31"/>
      <c r="K37" s="31"/>
    </row>
    <row r="38" spans="1:11" ht="28.5" customHeight="1" thickBot="1">
      <c r="A38" s="96"/>
      <c r="B38" s="99" t="s">
        <v>142</v>
      </c>
      <c r="C38" s="97"/>
      <c r="D38" s="96"/>
      <c r="E38" s="96"/>
      <c r="F38" s="96"/>
      <c r="G38" s="96"/>
      <c r="H38" s="96"/>
      <c r="I38" s="96"/>
      <c r="J38" s="96"/>
      <c r="K38" s="96"/>
    </row>
    <row r="39" spans="1:11" ht="28.5" customHeight="1" thickBot="1">
      <c r="A39" s="96"/>
      <c r="B39" s="99" t="s">
        <v>143</v>
      </c>
      <c r="C39" s="256"/>
      <c r="D39" s="257"/>
      <c r="E39" s="257"/>
      <c r="F39" s="257"/>
      <c r="G39" s="257"/>
      <c r="H39" s="257"/>
      <c r="I39" s="258"/>
      <c r="J39" s="96"/>
      <c r="K39" s="96"/>
    </row>
    <row r="40" spans="1:11" ht="28.5" customHeight="1" thickBot="1">
      <c r="A40" s="96"/>
      <c r="B40" s="99" t="s">
        <v>164</v>
      </c>
      <c r="C40" s="252"/>
      <c r="D40" s="259"/>
      <c r="E40" s="259"/>
      <c r="F40" s="253"/>
      <c r="G40" s="114"/>
      <c r="H40" s="114"/>
      <c r="I40" s="114"/>
      <c r="J40" s="96"/>
      <c r="K40" s="96"/>
    </row>
    <row r="41" spans="1:11" ht="13.5">
      <c r="A41" s="96"/>
      <c r="B41" s="99"/>
      <c r="C41" s="114"/>
      <c r="D41" s="114"/>
      <c r="E41" s="114"/>
      <c r="F41" s="114"/>
      <c r="G41" s="114"/>
      <c r="H41" s="114"/>
      <c r="I41" s="114"/>
      <c r="J41" s="96"/>
      <c r="K41" s="96"/>
    </row>
    <row r="42" spans="1:11" ht="13.5">
      <c r="A42" s="96"/>
      <c r="B42" s="254" t="s">
        <v>163</v>
      </c>
      <c r="C42" s="254"/>
      <c r="D42" s="254"/>
      <c r="E42" s="254"/>
      <c r="F42" s="254"/>
      <c r="G42" s="254"/>
      <c r="H42" s="254"/>
      <c r="I42" s="254"/>
      <c r="J42" s="254"/>
      <c r="K42" s="96"/>
    </row>
    <row r="43" spans="1:11" ht="13.5">
      <c r="A43" s="96"/>
      <c r="B43" s="255" t="s">
        <v>167</v>
      </c>
      <c r="C43" s="255"/>
      <c r="D43" s="255"/>
      <c r="E43" s="255"/>
      <c r="F43" s="255"/>
      <c r="G43" s="255"/>
      <c r="H43" s="255"/>
      <c r="I43" s="255"/>
      <c r="J43" s="255"/>
      <c r="K43" s="255"/>
    </row>
    <row r="44" spans="1:11" ht="13.5">
      <c r="A44" s="31"/>
      <c r="B44" s="31"/>
      <c r="C44" s="31"/>
      <c r="D44" s="31"/>
      <c r="E44" s="31"/>
      <c r="F44" s="31"/>
      <c r="G44" s="31"/>
      <c r="H44" s="31"/>
      <c r="I44" s="31"/>
      <c r="J44" s="31"/>
      <c r="K44" s="31"/>
    </row>
  </sheetData>
  <sheetProtection password="E53C" sheet="1"/>
  <mergeCells count="15">
    <mergeCell ref="C36:D36"/>
    <mergeCell ref="B42:J42"/>
    <mergeCell ref="B43:K43"/>
    <mergeCell ref="C39:I39"/>
    <mergeCell ref="C26:I26"/>
    <mergeCell ref="C40:F40"/>
    <mergeCell ref="B1:H1"/>
    <mergeCell ref="B4:B5"/>
    <mergeCell ref="B7:B8"/>
    <mergeCell ref="A23:A24"/>
    <mergeCell ref="B23:G23"/>
    <mergeCell ref="B24:G24"/>
    <mergeCell ref="A11:A14"/>
    <mergeCell ref="C17:D17"/>
    <mergeCell ref="C18:D18"/>
  </mergeCells>
  <dataValidations count="1">
    <dataValidation type="list" allowBlank="1" showInputMessage="1" showErrorMessage="1" sqref="F12:F13">
      <formula1>"マイクロ（小型）,中型以上"</formula1>
    </dataValidation>
  </dataValidation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tabColor theme="0" tint="-0.3499799966812134"/>
  </sheetPr>
  <dimension ref="A1:U2"/>
  <sheetViews>
    <sheetView zoomScalePageLayoutView="0" workbookViewId="0" topLeftCell="A1">
      <selection activeCell="J2" sqref="J2"/>
    </sheetView>
  </sheetViews>
  <sheetFormatPr defaultColWidth="9.140625" defaultRowHeight="15"/>
  <cols>
    <col min="1" max="1" width="15.421875" style="0" bestFit="1" customWidth="1"/>
    <col min="2" max="2" width="19.421875" style="0" bestFit="1" customWidth="1"/>
    <col min="3" max="3" width="8.28125" style="0" bestFit="1" customWidth="1"/>
    <col min="4" max="4" width="8.421875" style="0" bestFit="1" customWidth="1"/>
    <col min="5" max="5" width="8.28125" style="0" bestFit="1" customWidth="1"/>
    <col min="6" max="6" width="9.7109375" style="0" bestFit="1" customWidth="1"/>
    <col min="7" max="7" width="8.00390625" style="0" bestFit="1" customWidth="1"/>
    <col min="8" max="8" width="9.7109375" style="0" bestFit="1" customWidth="1"/>
    <col min="9" max="9" width="18.57421875" style="0" bestFit="1" customWidth="1"/>
    <col min="10" max="10" width="12.8515625" style="0" customWidth="1"/>
    <col min="11" max="11" width="9.7109375" style="0" bestFit="1" customWidth="1"/>
    <col min="12" max="12" width="7.7109375" style="0" bestFit="1" customWidth="1"/>
    <col min="13" max="13" width="25.421875" style="0" bestFit="1" customWidth="1"/>
    <col min="14" max="14" width="12.421875" style="0" bestFit="1" customWidth="1"/>
    <col min="15" max="15" width="9.421875" style="0" bestFit="1" customWidth="1"/>
    <col min="16" max="16" width="30.8515625" style="0" bestFit="1" customWidth="1"/>
    <col min="17" max="17" width="13.8515625" style="0" bestFit="1" customWidth="1"/>
    <col min="18" max="18" width="11.8515625" style="0" bestFit="1" customWidth="1"/>
    <col min="19" max="19" width="9.421875" style="0" bestFit="1" customWidth="1"/>
    <col min="20" max="20" width="30.8515625" style="0" bestFit="1" customWidth="1"/>
    <col min="21" max="21" width="13.8515625" style="0" bestFit="1" customWidth="1"/>
  </cols>
  <sheetData>
    <row r="1" spans="1:21" s="8" customFormat="1" ht="13.5">
      <c r="A1" s="6" t="s">
        <v>16</v>
      </c>
      <c r="B1" s="6" t="s">
        <v>17</v>
      </c>
      <c r="C1" s="6" t="s">
        <v>18</v>
      </c>
      <c r="D1" s="6" t="s">
        <v>19</v>
      </c>
      <c r="E1" s="6" t="s">
        <v>20</v>
      </c>
      <c r="F1" s="6" t="s">
        <v>21</v>
      </c>
      <c r="G1" s="6" t="s">
        <v>22</v>
      </c>
      <c r="H1" s="6" t="s">
        <v>21</v>
      </c>
      <c r="I1" s="6" t="s">
        <v>11</v>
      </c>
      <c r="J1" s="22" t="s">
        <v>151</v>
      </c>
      <c r="K1" s="6" t="s">
        <v>23</v>
      </c>
      <c r="L1" s="6" t="s">
        <v>24</v>
      </c>
      <c r="M1" s="6" t="s">
        <v>25</v>
      </c>
      <c r="N1" s="6" t="s">
        <v>26</v>
      </c>
      <c r="O1" s="6" t="s">
        <v>27</v>
      </c>
      <c r="P1" s="6" t="s">
        <v>28</v>
      </c>
      <c r="Q1" s="6" t="s">
        <v>29</v>
      </c>
      <c r="R1" s="6" t="s">
        <v>30</v>
      </c>
      <c r="S1" s="6" t="s">
        <v>27</v>
      </c>
      <c r="T1" s="6" t="s">
        <v>28</v>
      </c>
      <c r="U1" s="6" t="s">
        <v>29</v>
      </c>
    </row>
    <row r="2" spans="1:21" ht="13.5">
      <c r="A2" s="1">
        <f>IF(ＴＯＰ!$B$2="","",ＴＯＰ!$B$2)</f>
      </c>
      <c r="B2" s="1">
        <f>IF(ＴＯＰ!$B$3="","",ＴＯＰ!$B$3)</f>
      </c>
      <c r="C2" s="1">
        <f>IF(ＴＯＰ!B11="","",ＴＯＰ!B11)</f>
        <v>0</v>
      </c>
      <c r="D2" s="1">
        <f>IF(ＴＯＰ!D11="","",ＴＯＰ!D11)</f>
        <v>0</v>
      </c>
      <c r="E2" s="1">
        <f>IF(ＴＯＰ!F11="","",ＴＯＰ!F11)</f>
        <v>0</v>
      </c>
      <c r="F2" s="1">
        <f>IF(ＴＯＰ!G11="","",ＴＯＰ!G11)</f>
        <v>0</v>
      </c>
      <c r="G2" s="1">
        <f>IF(ＴＯＰ!I11="","",ＴＯＰ!I11)</f>
        <v>0</v>
      </c>
      <c r="H2" s="1">
        <f>IF(ＴＯＰ!J11="","",ＴＯＰ!J11)</f>
        <v>0</v>
      </c>
      <c r="I2" s="1">
        <f>IF(ＴＯＰ!H15="","",ＴＯＰ!H15)</f>
        <v>0</v>
      </c>
      <c r="J2" s="1">
        <f>ＴＯＰ!J26</f>
        <v>0</v>
      </c>
      <c r="K2" s="1">
        <f>IF(ＴＯＰ!B6="","",ＴＯＰ!B6)</f>
      </c>
      <c r="L2" s="1">
        <f>IF(ＴＯＰ!D6="","",ＴＯＰ!D6)</f>
      </c>
      <c r="M2" s="1">
        <f>IF(ＴＯＰ!D26="","",ＴＯＰ!D26)</f>
      </c>
      <c r="N2" s="1">
        <f>IF(ＴＯＰ!C23="","",ＴＯＰ!C23)</f>
      </c>
      <c r="O2" s="1">
        <f>IF(ＴＯＰ!D23="","",ＴＯＰ!D23)</f>
      </c>
      <c r="P2" s="1">
        <f>IF(ＴＯＰ!E23="","",ＴＯＰ!E23)</f>
      </c>
      <c r="Q2" s="1">
        <f>IF(ＴＯＰ!I23="","",ＴＯＰ!I23)</f>
      </c>
      <c r="R2" s="1">
        <f>IF(ＴＯＰ!C24="","",ＴＯＰ!C24)</f>
      </c>
      <c r="S2" s="1">
        <f>IF(ＴＯＰ!D24="","",ＴＯＰ!D24)</f>
      </c>
      <c r="T2" s="1">
        <f>IF(ＴＯＰ!E24="","",ＴＯＰ!E24)</f>
      </c>
      <c r="U2" s="1">
        <f>IF(ＴＯＰ!I24="","",ＴＯＰ!I24)</f>
      </c>
    </row>
  </sheetData>
  <sheetProtection password="E53C" sheet="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0" tint="-0.3499799966812134"/>
  </sheetPr>
  <dimension ref="A1:Q13"/>
  <sheetViews>
    <sheetView zoomScalePageLayoutView="0" workbookViewId="0" topLeftCell="A1">
      <selection activeCell="J18" sqref="J18"/>
    </sheetView>
  </sheetViews>
  <sheetFormatPr defaultColWidth="9.140625" defaultRowHeight="15"/>
  <cols>
    <col min="1" max="1" width="17.8515625" style="0" bestFit="1" customWidth="1"/>
    <col min="2" max="2" width="22.8515625" style="0" bestFit="1" customWidth="1"/>
    <col min="3" max="3" width="6.7109375" style="0" bestFit="1" customWidth="1"/>
    <col min="4" max="4" width="3.421875" style="0" bestFit="1" customWidth="1"/>
    <col min="5" max="5" width="6.8515625" style="0" bestFit="1" customWidth="1"/>
    <col min="6" max="6" width="10.28125" style="0" bestFit="1" customWidth="1"/>
    <col min="7" max="7" width="14.8515625" style="0" bestFit="1" customWidth="1"/>
    <col min="8" max="9" width="5.7109375" style="0" bestFit="1" customWidth="1"/>
    <col min="10" max="10" width="9.7109375" style="0" bestFit="1" customWidth="1"/>
    <col min="11" max="11" width="10.28125" style="0" bestFit="1" customWidth="1"/>
    <col min="12" max="12" width="12.57421875" style="0" bestFit="1" customWidth="1"/>
    <col min="13" max="14" width="5.7109375" style="0" bestFit="1" customWidth="1"/>
    <col min="15" max="15" width="9.7109375" style="0" bestFit="1" customWidth="1"/>
    <col min="16" max="16" width="9.8515625" style="0" bestFit="1" customWidth="1"/>
    <col min="17" max="17" width="9.7109375" style="0" bestFit="1" customWidth="1"/>
  </cols>
  <sheetData>
    <row r="1" spans="1:17" s="8" customFormat="1" ht="13.5">
      <c r="A1" s="22" t="s">
        <v>16</v>
      </c>
      <c r="B1" s="22" t="s">
        <v>17</v>
      </c>
      <c r="C1" s="22" t="s">
        <v>35</v>
      </c>
      <c r="D1" s="22"/>
      <c r="E1" s="22" t="s">
        <v>36</v>
      </c>
      <c r="F1" s="22" t="s">
        <v>37</v>
      </c>
      <c r="G1" s="22" t="s">
        <v>38</v>
      </c>
      <c r="H1" s="22" t="s">
        <v>39</v>
      </c>
      <c r="I1" s="22" t="s">
        <v>40</v>
      </c>
      <c r="J1" s="22" t="s">
        <v>41</v>
      </c>
      <c r="K1" s="22" t="s">
        <v>37</v>
      </c>
      <c r="L1" s="22" t="s">
        <v>38</v>
      </c>
      <c r="M1" s="22" t="s">
        <v>39</v>
      </c>
      <c r="N1" s="22" t="s">
        <v>40</v>
      </c>
      <c r="O1" s="22" t="s">
        <v>41</v>
      </c>
      <c r="P1" s="22" t="s">
        <v>33</v>
      </c>
      <c r="Q1" s="22" t="s">
        <v>34</v>
      </c>
    </row>
    <row r="2" spans="1:17" ht="13.5">
      <c r="A2" s="1">
        <f>IF(ＴＯＰ!$B$2="","",IF(ペア!C7="","",ＴＯＰ!$B$2))</f>
      </c>
      <c r="B2" s="1">
        <f>IF(ＴＯＰ!$B$3="","",IF(ペア!C7="","",ＴＯＰ!$B$3))</f>
      </c>
      <c r="C2" s="1">
        <f>IF(ペア!A7="","",IF(ペア!C7="","",ペア!A7))</f>
      </c>
      <c r="D2" s="1">
        <f>IF(ペア!B7="","",IF(ペア!C7="","",ペア!B7))</f>
      </c>
      <c r="E2" s="1">
        <f>IF(ペア!J7="","",ペア!J7)</f>
      </c>
      <c r="F2" s="1">
        <f>IF(ペア!C7="","",ペア!C7)</f>
      </c>
      <c r="G2" s="1">
        <f>IF(ペア!D7="","",ペア!D7)</f>
      </c>
      <c r="H2" s="1">
        <f>IF(ペア!E7="","",ペア!E7)</f>
      </c>
      <c r="I2" s="1">
        <f>IF(ペア!F7="","",ペア!F7)</f>
      </c>
      <c r="J2" s="1">
        <f>IF(ペア!G7="","",ペア!G7)</f>
      </c>
      <c r="K2" s="1">
        <f>IF(ペア!C8="","",ペア!C8)</f>
      </c>
      <c r="L2" s="1">
        <f>IF(ペア!D8="","",ペア!D8)</f>
      </c>
      <c r="M2" s="1">
        <f>IF(ペア!E8="","",ペア!E8)</f>
      </c>
      <c r="N2" s="1">
        <f>IF(ペア!F8="","",ペア!F8)</f>
      </c>
      <c r="O2" s="1">
        <f>IF(ペア!G8="","",ペア!G8)</f>
      </c>
      <c r="P2" s="1">
        <f>IF(ペア!H7="","",ペア!H7)</f>
      </c>
      <c r="Q2" s="102">
        <f>IF(ペア!I7="","",ペア!I7)</f>
      </c>
    </row>
    <row r="3" spans="1:17" ht="13.5">
      <c r="A3" s="1">
        <f>IF(ＴＯＰ!$B$2="","",IF(ペア!C9="","",ＴＯＰ!$B$2))</f>
      </c>
      <c r="B3" s="1">
        <f>IF(ＴＯＰ!$B$3="","",IF(ペア!C9="","",ＴＯＰ!$B$3))</f>
      </c>
      <c r="C3" s="1">
        <f>IF(ペア!A9="","",IF(ペア!C9="","",ペア!A9))</f>
      </c>
      <c r="D3" s="1">
        <f>IF(ペア!B9="","",IF(ペア!C9="","",ペア!B9))</f>
      </c>
      <c r="E3" s="1">
        <f>IF(ペア!J9="","",ペア!J9)</f>
      </c>
      <c r="F3" s="1">
        <f>IF(ペア!C9="","",ペア!C9)</f>
      </c>
      <c r="G3" s="1">
        <f>IF(ペア!D9="","",ペア!D9)</f>
      </c>
      <c r="H3" s="1">
        <f>IF(ペア!E9="","",ペア!E9)</f>
      </c>
      <c r="I3" s="1">
        <f>IF(ペア!F9="","",ペア!F9)</f>
      </c>
      <c r="J3" s="1">
        <f>IF(ペア!G9="","",ペア!G9)</f>
      </c>
      <c r="K3" s="1">
        <f>IF(ペア!C10="","",ペア!C10)</f>
      </c>
      <c r="L3" s="1">
        <f>IF(ペア!D10="","",ペア!D10)</f>
      </c>
      <c r="M3" s="1">
        <f>IF(ペア!E10="","",ペア!E10)</f>
      </c>
      <c r="N3" s="1">
        <f>IF(ペア!F10="","",ペア!F10)</f>
      </c>
      <c r="O3" s="1">
        <f>IF(ペア!G10="","",ペア!G10)</f>
      </c>
      <c r="P3" s="1">
        <f>IF(ペア!H9="","",ペア!H9)</f>
      </c>
      <c r="Q3" s="102">
        <f>IF(ペア!I9="","",ペア!I9)</f>
      </c>
    </row>
    <row r="4" spans="1:17" ht="13.5">
      <c r="A4" s="1">
        <f>IF(ＴＯＰ!$B$2="","",IF(ペア!C11="","",ＴＯＰ!$B$2))</f>
      </c>
      <c r="B4" s="1">
        <f>IF(ＴＯＰ!$B$3="","",IF(ペア!C11="","",ＴＯＰ!$B$3))</f>
      </c>
      <c r="C4" s="1">
        <f>IF(ペア!A11="","",IF(ペア!C11="","",ペア!A11))</f>
      </c>
      <c r="D4" s="1">
        <f>IF(ペア!B11="","",IF(ペア!C11="","",ペア!B11))</f>
      </c>
      <c r="E4" s="1">
        <f>IF(ペア!J11="","",ペア!J11)</f>
      </c>
      <c r="F4" s="1">
        <f>IF(ペア!C11="","",ペア!C11)</f>
      </c>
      <c r="G4" s="1">
        <f>IF(ペア!D11="","",ペア!D11)</f>
      </c>
      <c r="H4" s="1">
        <f>IF(ペア!E11="","",ペア!E11)</f>
      </c>
      <c r="I4" s="1">
        <f>IF(ペア!F11="","",ペア!F11)</f>
      </c>
      <c r="J4" s="1">
        <f>IF(ペア!G11="","",ペア!G11)</f>
      </c>
      <c r="K4" s="1">
        <f>IF(ペア!C12="","",ペア!C12)</f>
      </c>
      <c r="L4" s="1">
        <f>IF(ペア!D12="","",ペア!D12)</f>
      </c>
      <c r="M4" s="1">
        <f>IF(ペア!E12="","",ペア!E12)</f>
      </c>
      <c r="N4" s="1">
        <f>IF(ペア!F12="","",ペア!F12)</f>
      </c>
      <c r="O4" s="1">
        <f>IF(ペア!G12="","",ペア!G12)</f>
      </c>
      <c r="P4" s="1">
        <f>IF(ペア!H11="","",ペア!H11)</f>
      </c>
      <c r="Q4" s="102">
        <f>IF(ペア!I11="","",ペア!I11)</f>
      </c>
    </row>
    <row r="5" spans="1:17" ht="13.5">
      <c r="A5" s="1">
        <f>IF(ＴＯＰ!$B$2="","",IF(ペア!C13="","",ＴＯＰ!$B$2))</f>
      </c>
      <c r="B5" s="1">
        <f>IF(ＴＯＰ!$B$3="","",IF(ペア!C13="","",ＴＯＰ!$B$3))</f>
      </c>
      <c r="C5" s="1">
        <f>IF(ペア!A13="","",IF(ペア!C13="","",ペア!A13))</f>
      </c>
      <c r="D5" s="1">
        <f>IF(ペア!B13="","",IF(ペア!C13="","",ペア!B13))</f>
      </c>
      <c r="E5" s="1">
        <f>IF(ペア!J13="","",ペア!J13)</f>
      </c>
      <c r="F5" s="1">
        <f>IF(ペア!C13="","",ペア!C13)</f>
      </c>
      <c r="G5" s="1">
        <f>IF(ペア!D13="","",ペア!D13)</f>
      </c>
      <c r="H5" s="1">
        <f>IF(ペア!E13="","",ペア!E13)</f>
      </c>
      <c r="I5" s="1">
        <f>IF(ペア!F13="","",ペア!F13)</f>
      </c>
      <c r="J5" s="1">
        <f>IF(ペア!G13="","",ペア!G13)</f>
      </c>
      <c r="K5" s="1">
        <f>IF(ペア!C14="","",ペア!C14)</f>
      </c>
      <c r="L5" s="1">
        <f>IF(ペア!D14="","",ペア!D14)</f>
      </c>
      <c r="M5" s="1">
        <f>IF(ペア!E14="","",ペア!E14)</f>
      </c>
      <c r="N5" s="1">
        <f>IF(ペア!F14="","",ペア!F14)</f>
      </c>
      <c r="O5" s="1">
        <f>IF(ペア!G14="","",ペア!G14)</f>
      </c>
      <c r="P5" s="1">
        <f>IF(ペア!H13="","",ペア!H13)</f>
      </c>
      <c r="Q5" s="102">
        <f>IF(ペア!I13="","",ペア!I13)</f>
      </c>
    </row>
    <row r="6" spans="1:17" ht="13.5">
      <c r="A6" s="1">
        <f>IF(ＴＯＰ!$B$2="","",IF(ペア!C15="","",ＴＯＰ!$B$2))</f>
      </c>
      <c r="B6" s="1">
        <f>IF(ＴＯＰ!$B$3="","",IF(ペア!C15="","",ＴＯＰ!$B$3))</f>
      </c>
      <c r="C6" s="1">
        <f>IF(ペア!A15="","",IF(ペア!C15="","",ペア!A15))</f>
      </c>
      <c r="D6" s="1">
        <f>IF(ペア!B15="","",IF(ペア!C15="","",ペア!B15))</f>
      </c>
      <c r="E6" s="1">
        <f>IF(ペア!J15="","",ペア!J15)</f>
      </c>
      <c r="F6" s="1">
        <f>IF(ペア!C15="","",ペア!C15)</f>
      </c>
      <c r="G6" s="1">
        <f>IF(ペア!D15="","",ペア!D15)</f>
      </c>
      <c r="H6" s="1">
        <f>IF(ペア!E15="","",ペア!E15)</f>
      </c>
      <c r="I6" s="1">
        <f>IF(ペア!F15="","",ペア!F15)</f>
      </c>
      <c r="J6" s="1">
        <f>IF(ペア!G15="","",ペア!G15)</f>
      </c>
      <c r="K6" s="1">
        <f>IF(ペア!C16="","",ペア!C16)</f>
      </c>
      <c r="L6" s="1">
        <f>IF(ペア!D16="","",ペア!D16)</f>
      </c>
      <c r="M6" s="1">
        <f>IF(ペア!E16="","",ペア!E16)</f>
      </c>
      <c r="N6" s="1">
        <f>IF(ペア!F16="","",ペア!F16)</f>
      </c>
      <c r="O6" s="1">
        <f>IF(ペア!G16="","",ペア!G16)</f>
      </c>
      <c r="P6" s="1">
        <f>IF(ペア!H15="","",ペア!H15)</f>
      </c>
      <c r="Q6" s="102">
        <f>IF(ペア!I15="","",ペア!I15)</f>
      </c>
    </row>
    <row r="7" spans="1:17" ht="13.5">
      <c r="A7" s="1">
        <f>IF(ＴＯＰ!$B$2="","",IF(ペア!C17="","",ＴＯＰ!$B$2))</f>
      </c>
      <c r="B7" s="1">
        <f>IF(ＴＯＰ!$B$3="","",IF(ペア!C17="","",ＴＯＰ!$B$3))</f>
      </c>
      <c r="C7" s="1">
        <f>IF(ペア!A17="","",IF(ペア!C17="","",ペア!A17))</f>
      </c>
      <c r="D7" s="1">
        <f>IF(ペア!B17="","",IF(ペア!C17="","",ペア!B17))</f>
      </c>
      <c r="E7" s="1">
        <f>IF(ペア!J17="","",ペア!J17)</f>
      </c>
      <c r="F7" s="1">
        <f>IF(ペア!C17="","",ペア!C17)</f>
      </c>
      <c r="G7" s="1">
        <f>IF(ペア!D17="","",ペア!D17)</f>
      </c>
      <c r="H7" s="1">
        <f>IF(ペア!E17="","",ペア!E17)</f>
      </c>
      <c r="I7" s="1">
        <f>IF(ペア!F17="","",ペア!F17)</f>
      </c>
      <c r="J7" s="1">
        <f>IF(ペア!G17="","",ペア!G17)</f>
      </c>
      <c r="K7" s="1">
        <f>IF(ペア!C18="","",ペア!C18)</f>
      </c>
      <c r="L7" s="1">
        <f>IF(ペア!D18="","",ペア!D18)</f>
      </c>
      <c r="M7" s="1">
        <f>IF(ペア!E18="","",ペア!E18)</f>
      </c>
      <c r="N7" s="1">
        <f>IF(ペア!F18="","",ペア!F18)</f>
      </c>
      <c r="O7" s="1">
        <f>IF(ペア!G18="","",ペア!G18)</f>
      </c>
      <c r="P7" s="1">
        <f>IF(ペア!H17="","",ペア!H17)</f>
      </c>
      <c r="Q7" s="102">
        <f>IF(ペア!I17="","",ペア!I17)</f>
      </c>
    </row>
    <row r="8" spans="1:17" ht="13.5">
      <c r="A8" s="1">
        <f>IF(ＴＯＰ!$B$2="","",IF(ペア!C23="","",ＴＯＰ!$B$2))</f>
      </c>
      <c r="B8" s="1">
        <f>IF(ＴＯＰ!$B$3="","",IF(ペア!C23="","",ＴＯＰ!$B$3))</f>
      </c>
      <c r="C8" s="1">
        <f>IF(ペア!A23="","",IF(ペア!C23="","",ペア!A23))</f>
      </c>
      <c r="D8" s="1">
        <f>IF(ペア!B23="","",IF(ペア!C23="","",ペア!B23))</f>
      </c>
      <c r="E8" s="1">
        <f>IF(ペア!J23="","",ペア!J23)</f>
      </c>
      <c r="F8" s="1">
        <f>IF(ペア!C23="","",ペア!C23)</f>
      </c>
      <c r="G8" s="1">
        <f>IF(ペア!D23="","",ペア!D23)</f>
      </c>
      <c r="H8" s="1">
        <f>IF(ペア!E23="","",ペア!E23)</f>
      </c>
      <c r="I8" s="1">
        <f>IF(ペア!F23="","",ペア!F23)</f>
      </c>
      <c r="J8" s="1">
        <f>IF(ペア!G23="","",ペア!G23)</f>
      </c>
      <c r="K8" s="1">
        <f>IF(ペア!C24="","",ペア!C24)</f>
      </c>
      <c r="L8" s="1">
        <f>IF(ペア!D24="","",ペア!D24)</f>
      </c>
      <c r="M8" s="1">
        <f>IF(ペア!E24="","",ペア!E24)</f>
      </c>
      <c r="N8" s="1">
        <f>IF(ペア!F24="","",ペア!F24)</f>
      </c>
      <c r="O8" s="1">
        <f>IF(ペア!G24="","",ペア!G24)</f>
      </c>
      <c r="P8" s="1">
        <f>IF(ペア!H23="","",ペア!H23)</f>
      </c>
      <c r="Q8" s="102">
        <f>IF(ペア!I23="","",ペア!I23)</f>
      </c>
    </row>
    <row r="9" spans="1:17" ht="13.5">
      <c r="A9" s="1">
        <f>IF(ＴＯＰ!$B$2="","",IF(ペア!C25="","",ＴＯＰ!$B$2))</f>
      </c>
      <c r="B9" s="1">
        <f>IF(ＴＯＰ!$B$3="","",IF(ペア!C25="","",ＴＯＰ!$B$3))</f>
      </c>
      <c r="C9" s="1">
        <f>IF(ペア!A25="","",IF(ペア!C25="","",ペア!A25))</f>
      </c>
      <c r="D9" s="1">
        <f>IF(ペア!B25="","",IF(ペア!C25="","",ペア!B25))</f>
      </c>
      <c r="E9" s="1">
        <f>IF(ペア!J25="","",ペア!J25)</f>
      </c>
      <c r="F9" s="1">
        <f>IF(ペア!C25="","",ペア!C25)</f>
      </c>
      <c r="G9" s="1">
        <f>IF(ペア!D25="","",ペア!D25)</f>
      </c>
      <c r="H9" s="1">
        <f>IF(ペア!E25="","",ペア!E25)</f>
      </c>
      <c r="I9" s="1">
        <f>IF(ペア!F25="","",ペア!F25)</f>
      </c>
      <c r="J9" s="1">
        <f>IF(ペア!G25="","",ペア!G25)</f>
      </c>
      <c r="K9" s="1">
        <f>IF(ペア!C26="","",ペア!C26)</f>
      </c>
      <c r="L9" s="1">
        <f>IF(ペア!D26="","",ペア!D26)</f>
      </c>
      <c r="M9" s="1">
        <f>IF(ペア!E26="","",ペア!E26)</f>
      </c>
      <c r="N9" s="1">
        <f>IF(ペア!F26="","",ペア!F26)</f>
      </c>
      <c r="O9" s="1">
        <f>IF(ペア!G26="","",ペア!G26)</f>
      </c>
      <c r="P9" s="1">
        <f>IF(ペア!H25="","",ペア!H25)</f>
      </c>
      <c r="Q9" s="102">
        <f>IF(ペア!I25="","",ペア!I25)</f>
      </c>
    </row>
    <row r="10" spans="1:17" ht="13.5">
      <c r="A10" s="1">
        <f>IF(ＴＯＰ!$B$2="","",IF(ペア!C27="","",ＴＯＰ!$B$2))</f>
      </c>
      <c r="B10" s="1">
        <f>IF(ＴＯＰ!$B$3="","",IF(ペア!C27="","",ＴＯＰ!$B$3))</f>
      </c>
      <c r="C10" s="1">
        <f>IF(ペア!A27="","",IF(ペア!C27="","",ペア!A27))</f>
      </c>
      <c r="D10" s="1">
        <f>IF(ペア!B27="","",IF(ペア!C27="","",ペア!B27))</f>
      </c>
      <c r="E10" s="1">
        <f>IF(ペア!J27="","",ペア!J27)</f>
      </c>
      <c r="F10" s="1">
        <f>IF(ペア!C27="","",ペア!C27)</f>
      </c>
      <c r="G10" s="1">
        <f>IF(ペア!D27="","",ペア!D27)</f>
      </c>
      <c r="H10" s="1">
        <f>IF(ペア!E27="","",ペア!E27)</f>
      </c>
      <c r="I10" s="1">
        <f>IF(ペア!F27="","",ペア!F27)</f>
      </c>
      <c r="J10" s="1">
        <f>IF(ペア!G27="","",ペア!G27)</f>
      </c>
      <c r="K10" s="1">
        <f>IF(ペア!C28="","",ペア!C28)</f>
      </c>
      <c r="L10" s="1">
        <f>IF(ペア!D28="","",ペア!D28)</f>
      </c>
      <c r="M10" s="1">
        <f>IF(ペア!E28="","",ペア!E28)</f>
      </c>
      <c r="N10" s="1">
        <f>IF(ペア!F28="","",ペア!F28)</f>
      </c>
      <c r="O10" s="1">
        <f>IF(ペア!G28="","",ペア!G28)</f>
      </c>
      <c r="P10" s="1">
        <f>IF(ペア!H27="","",ペア!H27)</f>
      </c>
      <c r="Q10" s="102">
        <f>IF(ペア!I27="","",ペア!I27)</f>
      </c>
    </row>
    <row r="11" spans="1:17" ht="13.5">
      <c r="A11" s="1">
        <f>IF(ＴＯＰ!$B$2="","",IF(ペア!C29="","",ＴＯＰ!$B$2))</f>
      </c>
      <c r="B11" s="1">
        <f>IF(ＴＯＰ!$B$3="","",IF(ペア!C29="","",ＴＯＰ!$B$3))</f>
      </c>
      <c r="C11" s="1">
        <f>IF(ペア!A29="","",IF(ペア!C29="","",ペア!A29))</f>
      </c>
      <c r="D11" s="1">
        <f>IF(ペア!B29="","",IF(ペア!C29="","",ペア!B29))</f>
      </c>
      <c r="E11" s="1">
        <f>IF(ペア!J29="","",ペア!J29)</f>
      </c>
      <c r="F11" s="1">
        <f>IF(ペア!C29="","",ペア!C29)</f>
      </c>
      <c r="G11" s="1">
        <f>IF(ペア!D29="","",ペア!D29)</f>
      </c>
      <c r="H11" s="1">
        <f>IF(ペア!E29="","",ペア!E29)</f>
      </c>
      <c r="I11" s="1">
        <f>IF(ペア!F29="","",ペア!F29)</f>
      </c>
      <c r="J11" s="1">
        <f>IF(ペア!G29="","",ペア!G29)</f>
      </c>
      <c r="K11" s="1">
        <f>IF(ペア!C30="","",ペア!C30)</f>
      </c>
      <c r="L11" s="1">
        <f>IF(ペア!D30="","",ペア!D30)</f>
      </c>
      <c r="M11" s="1">
        <f>IF(ペア!E30="","",ペア!E30)</f>
      </c>
      <c r="N11" s="1">
        <f>IF(ペア!F30="","",ペア!F30)</f>
      </c>
      <c r="O11" s="1">
        <f>IF(ペア!G30="","",ペア!G30)</f>
      </c>
      <c r="P11" s="1">
        <f>IF(ペア!H29="","",ペア!H29)</f>
      </c>
      <c r="Q11" s="102">
        <f>IF(ペア!I29="","",ペア!I29)</f>
      </c>
    </row>
    <row r="12" spans="1:17" ht="13.5">
      <c r="A12" s="1">
        <f>IF(ＴＯＰ!$B$2="","",IF(ペア!C31="","",ＴＯＰ!$B$2))</f>
      </c>
      <c r="B12" s="1">
        <f>IF(ＴＯＰ!$B$3="","",IF(ペア!C31="","",ＴＯＰ!$B$3))</f>
      </c>
      <c r="C12" s="1">
        <f>IF(ペア!A31="","",IF(ペア!C31="","",ペア!A31))</f>
      </c>
      <c r="D12" s="1">
        <f>IF(ペア!B31="","",IF(ペア!C31="","",ペア!B31))</f>
      </c>
      <c r="E12" s="1">
        <f>IF(ペア!J31="","",ペア!J31)</f>
      </c>
      <c r="F12" s="1">
        <f>IF(ペア!C31="","",ペア!C31)</f>
      </c>
      <c r="G12" s="1">
        <f>IF(ペア!D31="","",ペア!D31)</f>
      </c>
      <c r="H12" s="1">
        <f>IF(ペア!E31="","",ペア!E31)</f>
      </c>
      <c r="I12" s="1">
        <f>IF(ペア!F31="","",ペア!F31)</f>
      </c>
      <c r="J12" s="1">
        <f>IF(ペア!G31="","",ペア!G31)</f>
      </c>
      <c r="K12" s="1">
        <f>IF(ペア!C32="","",ペア!C32)</f>
      </c>
      <c r="L12" s="1">
        <f>IF(ペア!D32="","",ペア!D32)</f>
      </c>
      <c r="M12" s="1">
        <f>IF(ペア!E32="","",ペア!E32)</f>
      </c>
      <c r="N12" s="1">
        <f>IF(ペア!F32="","",ペア!F32)</f>
      </c>
      <c r="O12" s="1">
        <f>IF(ペア!G32="","",ペア!G32)</f>
      </c>
      <c r="P12" s="1">
        <f>IF(ペア!H31="","",ペア!H31)</f>
      </c>
      <c r="Q12" s="102">
        <f>IF(ペア!I31="","",ペア!I31)</f>
      </c>
    </row>
    <row r="13" spans="1:17" ht="13.5">
      <c r="A13" s="1">
        <f>IF(ＴＯＰ!$B$2="","",IF(ペア!C33="","",ＴＯＰ!$B$2))</f>
      </c>
      <c r="B13" s="1">
        <f>IF(ＴＯＰ!$B$3="","",IF(ペア!C33="","",ＴＯＰ!$B$3))</f>
      </c>
      <c r="C13" s="1">
        <f>IF(ペア!A33="","",IF(ペア!C33="","",ペア!A33))</f>
      </c>
      <c r="D13" s="1">
        <f>IF(ペア!B33="","",IF(ペア!C33="","",ペア!B33))</f>
      </c>
      <c r="E13" s="1">
        <f>IF(ペア!J33="","",ペア!J33)</f>
      </c>
      <c r="F13" s="1">
        <f>IF(ペア!C33="","",ペア!C33)</f>
      </c>
      <c r="G13" s="1">
        <f>IF(ペア!D33="","",ペア!D33)</f>
      </c>
      <c r="H13" s="1">
        <f>IF(ペア!E33="","",ペア!E33)</f>
      </c>
      <c r="I13" s="1">
        <f>IF(ペア!F33="","",ペア!F33)</f>
      </c>
      <c r="J13" s="1">
        <f>IF(ペア!G33="","",ペア!G33)</f>
      </c>
      <c r="K13" s="1">
        <f>IF(ペア!C34="","",ペア!C34)</f>
      </c>
      <c r="L13" s="1">
        <f>IF(ペア!D34="","",ペア!D34)</f>
      </c>
      <c r="M13" s="1">
        <f>IF(ペア!E34="","",ペア!E34)</f>
      </c>
      <c r="N13" s="1">
        <f>IF(ペア!F34="","",ペア!F34)</f>
      </c>
      <c r="O13" s="1">
        <f>IF(ペア!G34="","",ペア!G34)</f>
      </c>
      <c r="P13" s="1">
        <f>IF(ペア!H33="","",ペア!H33)</f>
      </c>
      <c r="Q13" s="102">
        <f>IF(ペア!I33="","",ペア!I33)</f>
      </c>
    </row>
  </sheetData>
  <sheetProtection password="E53C" sheet="1"/>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2" tint="-0.24997000396251678"/>
  </sheetPr>
  <dimension ref="A1:W13"/>
  <sheetViews>
    <sheetView zoomScalePageLayoutView="0" workbookViewId="0" topLeftCell="A1">
      <selection activeCell="J30" sqref="J30"/>
    </sheetView>
  </sheetViews>
  <sheetFormatPr defaultColWidth="9.140625" defaultRowHeight="15"/>
  <cols>
    <col min="2" max="2" width="9.00390625" style="100" customWidth="1"/>
    <col min="3" max="3" width="10.28125" style="0" bestFit="1" customWidth="1"/>
    <col min="4" max="4" width="12.421875" style="85" bestFit="1" customWidth="1"/>
  </cols>
  <sheetData>
    <row r="1" spans="1:23" s="85" customFormat="1" ht="13.5">
      <c r="A1" s="163" t="s">
        <v>199</v>
      </c>
      <c r="B1" s="124" t="s">
        <v>35</v>
      </c>
      <c r="C1" s="124" t="s">
        <v>248</v>
      </c>
      <c r="D1" s="124" t="s">
        <v>274</v>
      </c>
      <c r="E1" s="102" t="s">
        <v>203</v>
      </c>
      <c r="F1" s="102" t="s">
        <v>204</v>
      </c>
      <c r="G1" s="102" t="s">
        <v>205</v>
      </c>
      <c r="H1" s="102" t="s">
        <v>206</v>
      </c>
      <c r="I1" s="102" t="s">
        <v>207</v>
      </c>
      <c r="J1" s="102" t="s">
        <v>208</v>
      </c>
      <c r="K1" s="102" t="s">
        <v>209</v>
      </c>
      <c r="L1" s="102" t="s">
        <v>210</v>
      </c>
      <c r="M1" s="102" t="s">
        <v>211</v>
      </c>
      <c r="N1" s="102" t="s">
        <v>212</v>
      </c>
      <c r="O1" s="102" t="s">
        <v>213</v>
      </c>
      <c r="P1" s="102" t="s">
        <v>214</v>
      </c>
      <c r="Q1" s="102" t="s">
        <v>215</v>
      </c>
      <c r="R1" s="102" t="s">
        <v>216</v>
      </c>
      <c r="S1" s="102" t="s">
        <v>217</v>
      </c>
      <c r="T1" s="102" t="s">
        <v>218</v>
      </c>
      <c r="U1" s="102" t="s">
        <v>219</v>
      </c>
      <c r="V1" s="102" t="s">
        <v>220</v>
      </c>
      <c r="W1" s="102" t="s">
        <v>221</v>
      </c>
    </row>
    <row r="2" spans="1:23" ht="13.5">
      <c r="A2">
        <f>'ペア技術申請'!D12</f>
        <v>0</v>
      </c>
      <c r="B2" s="100" t="s">
        <v>272</v>
      </c>
      <c r="C2">
        <f>'ペア技術申請'!E12</f>
        <v>0</v>
      </c>
      <c r="D2" s="85">
        <f>'ペア技術申請'!F12</f>
        <v>0</v>
      </c>
      <c r="E2">
        <f>'ペア技術申請'!H13</f>
        <v>0</v>
      </c>
      <c r="F2" s="85">
        <f>'ペア技術申請'!I13</f>
        <v>0</v>
      </c>
      <c r="G2" s="85">
        <f>'ペア技術申請'!J13</f>
        <v>0</v>
      </c>
      <c r="H2" s="85">
        <f>'ペア技術申請'!K13</f>
        <v>0</v>
      </c>
      <c r="I2" s="85">
        <f>'ペア技術申請'!L13</f>
        <v>0</v>
      </c>
      <c r="J2" s="85">
        <f>'ペア技術申請'!M13</f>
        <v>0</v>
      </c>
      <c r="K2" s="85">
        <f>'ペア技術申請'!N13</f>
        <v>0</v>
      </c>
      <c r="L2" s="85">
        <f>'ペア技術申請'!O13</f>
        <v>0</v>
      </c>
      <c r="M2" s="85">
        <f>'ペア技術申請'!P13</f>
        <v>0</v>
      </c>
      <c r="N2" s="85">
        <f>'ペア技術申請'!Q13</f>
        <v>0</v>
      </c>
      <c r="O2" s="85">
        <f>'ペア技術申請'!R13</f>
        <v>0</v>
      </c>
      <c r="P2" s="85">
        <f>'ペア技術申請'!S13</f>
        <v>0</v>
      </c>
      <c r="Q2" s="85">
        <f>'ペア技術申請'!T13</f>
        <v>0</v>
      </c>
      <c r="R2" s="85">
        <f>'ペア技術申請'!U13</f>
        <v>0</v>
      </c>
      <c r="S2" s="85">
        <f>'ペア技術申請'!V13</f>
        <v>0</v>
      </c>
      <c r="T2" s="85">
        <f>'ペア技術申請'!W12</f>
        <v>0</v>
      </c>
      <c r="U2" s="85">
        <f>'ペア技術申請'!X12</f>
        <v>0</v>
      </c>
      <c r="V2" s="85">
        <f>'ペア技術申請'!Y12</f>
        <v>0</v>
      </c>
      <c r="W2" s="85">
        <f>'ペア技術申請'!Z12</f>
        <v>0</v>
      </c>
    </row>
    <row r="3" spans="1:23" ht="13.5">
      <c r="A3">
        <f>A2</f>
        <v>0</v>
      </c>
      <c r="B3" s="100" t="s">
        <v>272</v>
      </c>
      <c r="C3">
        <f>'ペア技術申請'!E15</f>
        <v>0</v>
      </c>
      <c r="D3" s="85">
        <f>'ペア技術申請'!F15</f>
        <v>0</v>
      </c>
      <c r="E3">
        <f>'ペア技術申請'!H16</f>
        <v>0</v>
      </c>
      <c r="F3" s="85">
        <f>'ペア技術申請'!I16</f>
        <v>0</v>
      </c>
      <c r="G3" s="85">
        <f>'ペア技術申請'!J16</f>
        <v>0</v>
      </c>
      <c r="H3" s="85">
        <f>'ペア技術申請'!K16</f>
        <v>0</v>
      </c>
      <c r="I3" s="85">
        <f>'ペア技術申請'!L16</f>
        <v>0</v>
      </c>
      <c r="J3" s="85">
        <f>'ペア技術申請'!M16</f>
        <v>0</v>
      </c>
      <c r="K3" s="85">
        <f>'ペア技術申請'!N16</f>
        <v>0</v>
      </c>
      <c r="L3" s="85">
        <f>'ペア技術申請'!O16</f>
        <v>0</v>
      </c>
      <c r="M3" s="85">
        <f>'ペア技術申請'!P16</f>
        <v>0</v>
      </c>
      <c r="N3" s="85">
        <f>'ペア技術申請'!Q16</f>
        <v>0</v>
      </c>
      <c r="O3" s="85">
        <f>'ペア技術申請'!R16</f>
        <v>0</v>
      </c>
      <c r="P3" s="85">
        <f>'ペア技術申請'!S16</f>
        <v>0</v>
      </c>
      <c r="Q3" s="85">
        <f>'ペア技術申請'!T16</f>
        <v>0</v>
      </c>
      <c r="R3" s="85">
        <f>'ペア技術申請'!U16</f>
        <v>0</v>
      </c>
      <c r="S3" s="85">
        <f>'ペア技術申請'!V16</f>
        <v>0</v>
      </c>
      <c r="T3">
        <f>'ペア技術申請'!W15</f>
        <v>0</v>
      </c>
      <c r="U3" s="85">
        <f>'ペア技術申請'!X15</f>
        <v>0</v>
      </c>
      <c r="V3" s="85">
        <f>'ペア技術申請'!Y15</f>
        <v>0</v>
      </c>
      <c r="W3" s="85">
        <f>'ペア技術申請'!Z15</f>
        <v>0</v>
      </c>
    </row>
    <row r="4" spans="1:23" ht="13.5">
      <c r="A4" s="85">
        <f aca="true" t="shared" si="0" ref="A4:A13">A3</f>
        <v>0</v>
      </c>
      <c r="B4" s="100" t="s">
        <v>272</v>
      </c>
      <c r="C4">
        <f>'ペア技術申請'!E18</f>
        <v>0</v>
      </c>
      <c r="D4" s="85">
        <f>'ペア技術申請'!F18</f>
        <v>0</v>
      </c>
      <c r="E4">
        <f>'ペア技術申請'!H19</f>
        <v>0</v>
      </c>
      <c r="F4" s="85">
        <f>'ペア技術申請'!I19</f>
        <v>0</v>
      </c>
      <c r="G4" s="85">
        <f>'ペア技術申請'!J19</f>
        <v>0</v>
      </c>
      <c r="H4" s="85">
        <f>'ペア技術申請'!K19</f>
        <v>0</v>
      </c>
      <c r="I4" s="85">
        <f>'ペア技術申請'!L19</f>
        <v>0</v>
      </c>
      <c r="J4" s="85">
        <f>'ペア技術申請'!M19</f>
        <v>0</v>
      </c>
      <c r="K4" s="85">
        <f>'ペア技術申請'!N19</f>
        <v>0</v>
      </c>
      <c r="L4" s="85">
        <f>'ペア技術申請'!O19</f>
        <v>0</v>
      </c>
      <c r="M4" s="85">
        <f>'ペア技術申請'!P19</f>
        <v>0</v>
      </c>
      <c r="N4" s="85">
        <f>'ペア技術申請'!Q19</f>
        <v>0</v>
      </c>
      <c r="O4" s="85">
        <f>'ペア技術申請'!R19</f>
        <v>0</v>
      </c>
      <c r="P4" s="85">
        <f>'ペア技術申請'!S19</f>
        <v>0</v>
      </c>
      <c r="Q4" s="85">
        <f>'ペア技術申請'!T19</f>
        <v>0</v>
      </c>
      <c r="R4" s="85">
        <f>'ペア技術申請'!U19</f>
        <v>0</v>
      </c>
      <c r="S4" s="85">
        <f>'ペア技術申請'!V19</f>
        <v>0</v>
      </c>
      <c r="T4">
        <f>'ペア技術申請'!W18</f>
        <v>0</v>
      </c>
      <c r="U4" s="85">
        <f>'ペア技術申請'!X18</f>
        <v>0</v>
      </c>
      <c r="V4" s="85">
        <f>'ペア技術申請'!Y18</f>
        <v>0</v>
      </c>
      <c r="W4" s="85">
        <f>'ペア技術申請'!Z18</f>
        <v>0</v>
      </c>
    </row>
    <row r="5" spans="1:23" ht="13.5">
      <c r="A5" s="85">
        <f t="shared" si="0"/>
        <v>0</v>
      </c>
      <c r="B5" s="100" t="s">
        <v>272</v>
      </c>
      <c r="C5" s="85">
        <f>'ペア技術申請'!E21</f>
        <v>0</v>
      </c>
      <c r="D5" s="85">
        <f>'ペア技術申請'!F21</f>
        <v>0</v>
      </c>
      <c r="E5">
        <f>'ペア技術申請'!H22</f>
        <v>0</v>
      </c>
      <c r="F5" s="85">
        <f>'ペア技術申請'!I22</f>
        <v>0</v>
      </c>
      <c r="G5" s="85">
        <f>'ペア技術申請'!J22</f>
        <v>0</v>
      </c>
      <c r="H5" s="85">
        <f>'ペア技術申請'!K22</f>
        <v>0</v>
      </c>
      <c r="I5" s="85">
        <f>'ペア技術申請'!L22</f>
        <v>0</v>
      </c>
      <c r="J5" s="85">
        <f>'ペア技術申請'!M22</f>
        <v>0</v>
      </c>
      <c r="K5" s="85">
        <f>'ペア技術申請'!N22</f>
        <v>0</v>
      </c>
      <c r="L5" s="85">
        <f>'ペア技術申請'!O22</f>
        <v>0</v>
      </c>
      <c r="M5" s="85">
        <f>'ペア技術申請'!P22</f>
        <v>0</v>
      </c>
      <c r="N5" s="85">
        <f>'ペア技術申請'!Q22</f>
        <v>0</v>
      </c>
      <c r="O5" s="85">
        <f>'ペア技術申請'!R22</f>
        <v>0</v>
      </c>
      <c r="P5" s="85">
        <f>'ペア技術申請'!S22</f>
        <v>0</v>
      </c>
      <c r="Q5" s="85">
        <f>'ペア技術申請'!T22</f>
        <v>0</v>
      </c>
      <c r="R5" s="85">
        <f>'ペア技術申請'!U22</f>
        <v>0</v>
      </c>
      <c r="S5" s="85">
        <f>'ペア技術申請'!V22</f>
        <v>0</v>
      </c>
      <c r="T5">
        <f>'ペア技術申請'!W21</f>
        <v>0</v>
      </c>
      <c r="U5" s="85">
        <f>'ペア技術申請'!X21</f>
        <v>0</v>
      </c>
      <c r="V5" s="85">
        <f>'ペア技術申請'!Y21</f>
        <v>0</v>
      </c>
      <c r="W5" s="85">
        <f>'ペア技術申請'!Z21</f>
        <v>0</v>
      </c>
    </row>
    <row r="6" spans="1:23" ht="13.5">
      <c r="A6" s="85">
        <f t="shared" si="0"/>
        <v>0</v>
      </c>
      <c r="B6" s="100" t="s">
        <v>272</v>
      </c>
      <c r="C6">
        <f>'ペア技術申請'!E24</f>
        <v>0</v>
      </c>
      <c r="D6" s="85">
        <f>'ペア技術申請'!F24</f>
        <v>0</v>
      </c>
      <c r="E6">
        <f>'ペア技術申請'!H25</f>
        <v>0</v>
      </c>
      <c r="F6" s="85">
        <f>'ペア技術申請'!I25</f>
        <v>0</v>
      </c>
      <c r="G6" s="85">
        <f>'ペア技術申請'!J25</f>
        <v>0</v>
      </c>
      <c r="H6" s="85">
        <f>'ペア技術申請'!K25</f>
        <v>0</v>
      </c>
      <c r="I6" s="85">
        <f>'ペア技術申請'!L25</f>
        <v>0</v>
      </c>
      <c r="J6" s="85">
        <f>'ペア技術申請'!M25</f>
        <v>0</v>
      </c>
      <c r="K6" s="85">
        <f>'ペア技術申請'!N25</f>
        <v>0</v>
      </c>
      <c r="L6" s="85">
        <f>'ペア技術申請'!O25</f>
        <v>0</v>
      </c>
      <c r="M6" s="85">
        <f>'ペア技術申請'!P25</f>
        <v>0</v>
      </c>
      <c r="N6" s="85">
        <f>'ペア技術申請'!Q25</f>
        <v>0</v>
      </c>
      <c r="O6" s="85">
        <f>'ペア技術申請'!R25</f>
        <v>0</v>
      </c>
      <c r="P6" s="85">
        <f>'ペア技術申請'!S25</f>
        <v>0</v>
      </c>
      <c r="Q6" s="85">
        <f>'ペア技術申請'!T25</f>
        <v>0</v>
      </c>
      <c r="R6" s="85">
        <f>'ペア技術申請'!U25</f>
        <v>0</v>
      </c>
      <c r="S6" s="85">
        <f>'ペア技術申請'!V25</f>
        <v>0</v>
      </c>
      <c r="T6">
        <f>'ペア技術申請'!W24</f>
        <v>0</v>
      </c>
      <c r="U6" s="85">
        <f>'ペア技術申請'!X24</f>
        <v>0</v>
      </c>
      <c r="V6" s="85">
        <f>'ペア技術申請'!Y24</f>
        <v>0</v>
      </c>
      <c r="W6" s="85">
        <f>'ペア技術申請'!Z24</f>
        <v>0</v>
      </c>
    </row>
    <row r="7" spans="1:23" ht="13.5">
      <c r="A7" s="85">
        <f t="shared" si="0"/>
        <v>0</v>
      </c>
      <c r="B7" s="100" t="s">
        <v>272</v>
      </c>
      <c r="C7" s="85">
        <f>'ペア技術申請'!E27</f>
        <v>0</v>
      </c>
      <c r="D7" s="85">
        <f>'ペア技術申請'!F27</f>
        <v>0</v>
      </c>
      <c r="E7">
        <f>'ペア技術申請'!H28</f>
        <v>0</v>
      </c>
      <c r="F7" s="85">
        <f>'ペア技術申請'!I28</f>
        <v>0</v>
      </c>
      <c r="G7" s="85">
        <f>'ペア技術申請'!J28</f>
        <v>0</v>
      </c>
      <c r="H7" s="85">
        <f>'ペア技術申請'!K28</f>
        <v>0</v>
      </c>
      <c r="I7" s="85">
        <f>'ペア技術申請'!L28</f>
        <v>0</v>
      </c>
      <c r="J7" s="85">
        <f>'ペア技術申請'!M28</f>
        <v>0</v>
      </c>
      <c r="K7" s="85">
        <f>'ペア技術申請'!N28</f>
        <v>0</v>
      </c>
      <c r="L7" s="85">
        <f>'ペア技術申請'!O28</f>
        <v>0</v>
      </c>
      <c r="M7" s="85">
        <f>'ペア技術申請'!P28</f>
        <v>0</v>
      </c>
      <c r="N7" s="85">
        <f>'ペア技術申請'!Q28</f>
        <v>0</v>
      </c>
      <c r="O7" s="85">
        <f>'ペア技術申請'!R28</f>
        <v>0</v>
      </c>
      <c r="P7" s="85">
        <f>'ペア技術申請'!S28</f>
        <v>0</v>
      </c>
      <c r="Q7" s="85">
        <f>'ペア技術申請'!T28</f>
        <v>0</v>
      </c>
      <c r="R7" s="85">
        <f>'ペア技術申請'!U28</f>
        <v>0</v>
      </c>
      <c r="S7" s="85">
        <f>'ペア技術申請'!V28</f>
        <v>0</v>
      </c>
      <c r="T7">
        <f>'ペア技術申請'!W27</f>
        <v>0</v>
      </c>
      <c r="U7" s="85">
        <f>'ペア技術申請'!X27</f>
        <v>0</v>
      </c>
      <c r="V7" s="85">
        <f>'ペア技術申請'!Y27</f>
        <v>0</v>
      </c>
      <c r="W7" s="85">
        <f>'ペア技術申請'!Z27</f>
        <v>0</v>
      </c>
    </row>
    <row r="8" spans="1:23" ht="13.5">
      <c r="A8" s="85">
        <f t="shared" si="0"/>
        <v>0</v>
      </c>
      <c r="B8" s="100" t="s">
        <v>273</v>
      </c>
      <c r="C8">
        <f>'ペア技術申請'!E30</f>
        <v>0</v>
      </c>
      <c r="D8" s="85">
        <f>'ペア技術申請'!F30</f>
        <v>0</v>
      </c>
      <c r="E8">
        <f>'ペア技術申請'!H31</f>
        <v>0</v>
      </c>
      <c r="F8" s="85">
        <f>'ペア技術申請'!I31</f>
        <v>0</v>
      </c>
      <c r="G8" s="85">
        <f>'ペア技術申請'!J31</f>
        <v>0</v>
      </c>
      <c r="H8" s="85">
        <f>'ペア技術申請'!K31</f>
        <v>0</v>
      </c>
      <c r="I8" s="85">
        <f>'ペア技術申請'!L31</f>
        <v>0</v>
      </c>
      <c r="J8" s="85">
        <f>'ペア技術申請'!M31</f>
        <v>0</v>
      </c>
      <c r="K8" s="85">
        <f>'ペア技術申請'!N31</f>
        <v>0</v>
      </c>
      <c r="L8" s="85">
        <f>'ペア技術申請'!O31</f>
        <v>0</v>
      </c>
      <c r="M8" s="85">
        <f>'ペア技術申請'!P31</f>
        <v>0</v>
      </c>
      <c r="N8" s="85">
        <f>'ペア技術申請'!Q31</f>
        <v>0</v>
      </c>
      <c r="O8" s="85">
        <f>'ペア技術申請'!R31</f>
        <v>0</v>
      </c>
      <c r="P8" s="85">
        <f>'ペア技術申請'!S31</f>
        <v>0</v>
      </c>
      <c r="Q8" s="85">
        <f>'ペア技術申請'!T31</f>
        <v>0</v>
      </c>
      <c r="R8" s="85">
        <f>'ペア技術申請'!U31</f>
        <v>0</v>
      </c>
      <c r="S8" s="85">
        <f>'ペア技術申請'!V31</f>
        <v>0</v>
      </c>
      <c r="T8">
        <f>'ペア技術申請'!W30</f>
        <v>0</v>
      </c>
      <c r="U8" s="85">
        <f>'ペア技術申請'!X30</f>
        <v>0</v>
      </c>
      <c r="V8" s="85">
        <f>'ペア技術申請'!Y30</f>
        <v>0</v>
      </c>
      <c r="W8" s="85">
        <f>'ペア技術申請'!Z30</f>
        <v>0</v>
      </c>
    </row>
    <row r="9" spans="1:23" ht="13.5">
      <c r="A9" s="85">
        <f t="shared" si="0"/>
        <v>0</v>
      </c>
      <c r="B9" s="100" t="s">
        <v>273</v>
      </c>
      <c r="C9" s="85">
        <f>'ペア技術申請'!E33</f>
        <v>0</v>
      </c>
      <c r="D9" s="85">
        <f>'ペア技術申請'!F33</f>
        <v>0</v>
      </c>
      <c r="E9">
        <f>'ペア技術申請'!H34</f>
        <v>0</v>
      </c>
      <c r="F9" s="85">
        <f>'ペア技術申請'!I34</f>
        <v>0</v>
      </c>
      <c r="G9" s="85">
        <f>'ペア技術申請'!J34</f>
        <v>0</v>
      </c>
      <c r="H9" s="85">
        <f>'ペア技術申請'!K34</f>
        <v>0</v>
      </c>
      <c r="I9" s="85">
        <f>'ペア技術申請'!L34</f>
        <v>0</v>
      </c>
      <c r="J9" s="85">
        <f>'ペア技術申請'!M34</f>
        <v>0</v>
      </c>
      <c r="K9" s="85">
        <f>'ペア技術申請'!N34</f>
        <v>0</v>
      </c>
      <c r="L9" s="85">
        <f>'ペア技術申請'!O34</f>
        <v>0</v>
      </c>
      <c r="M9" s="85">
        <f>'ペア技術申請'!P34</f>
        <v>0</v>
      </c>
      <c r="N9" s="85">
        <f>'ペア技術申請'!Q34</f>
        <v>0</v>
      </c>
      <c r="O9" s="85">
        <f>'ペア技術申請'!R34</f>
        <v>0</v>
      </c>
      <c r="P9" s="85">
        <f>'ペア技術申請'!S34</f>
        <v>0</v>
      </c>
      <c r="Q9" s="85">
        <f>'ペア技術申請'!T34</f>
        <v>0</v>
      </c>
      <c r="R9" s="85">
        <f>'ペア技術申請'!U34</f>
        <v>0</v>
      </c>
      <c r="S9" s="85">
        <f>'ペア技術申請'!V34</f>
        <v>0</v>
      </c>
      <c r="T9">
        <f>'ペア技術申請'!W33</f>
        <v>0</v>
      </c>
      <c r="U9" s="85">
        <f>'ペア技術申請'!X33</f>
        <v>0</v>
      </c>
      <c r="V9" s="85">
        <f>'ペア技術申請'!Y33</f>
        <v>0</v>
      </c>
      <c r="W9" s="85">
        <f>'ペア技術申請'!Z33</f>
        <v>0</v>
      </c>
    </row>
    <row r="10" spans="1:23" ht="13.5">
      <c r="A10" s="85">
        <f t="shared" si="0"/>
        <v>0</v>
      </c>
      <c r="B10" s="100" t="s">
        <v>273</v>
      </c>
      <c r="C10" s="85">
        <f>'ペア技術申請'!E36</f>
        <v>0</v>
      </c>
      <c r="D10" s="85">
        <f>'ペア技術申請'!F36</f>
        <v>0</v>
      </c>
      <c r="E10">
        <f>'ペア技術申請'!H37</f>
        <v>0</v>
      </c>
      <c r="F10" s="85">
        <f>'ペア技術申請'!I37</f>
        <v>0</v>
      </c>
      <c r="G10" s="85">
        <f>'ペア技術申請'!J37</f>
        <v>0</v>
      </c>
      <c r="H10" s="85">
        <f>'ペア技術申請'!K37</f>
        <v>0</v>
      </c>
      <c r="I10" s="85">
        <f>'ペア技術申請'!L37</f>
        <v>0</v>
      </c>
      <c r="J10" s="85">
        <f>'ペア技術申請'!M37</f>
        <v>0</v>
      </c>
      <c r="K10" s="85">
        <f>'ペア技術申請'!N37</f>
        <v>0</v>
      </c>
      <c r="L10" s="85">
        <f>'ペア技術申請'!O37</f>
        <v>0</v>
      </c>
      <c r="M10" s="85">
        <f>'ペア技術申請'!P37</f>
        <v>0</v>
      </c>
      <c r="N10" s="85">
        <f>'ペア技術申請'!Q37</f>
        <v>0</v>
      </c>
      <c r="O10" s="85">
        <f>'ペア技術申請'!R37</f>
        <v>0</v>
      </c>
      <c r="P10" s="85">
        <f>'ペア技術申請'!S37</f>
        <v>0</v>
      </c>
      <c r="Q10" s="85">
        <f>'ペア技術申請'!T37</f>
        <v>0</v>
      </c>
      <c r="R10" s="85">
        <f>'ペア技術申請'!U37</f>
        <v>0</v>
      </c>
      <c r="S10" s="85">
        <f>'ペア技術申請'!V37</f>
        <v>0</v>
      </c>
      <c r="T10">
        <f>'ペア技術申請'!W36</f>
        <v>0</v>
      </c>
      <c r="U10" s="85">
        <f>'ペア技術申請'!X36</f>
        <v>0</v>
      </c>
      <c r="V10" s="85">
        <f>'ペア技術申請'!Y36</f>
        <v>0</v>
      </c>
      <c r="W10" s="85">
        <f>'ペア技術申請'!Z36</f>
        <v>0</v>
      </c>
    </row>
    <row r="11" spans="1:23" ht="13.5">
      <c r="A11" s="85">
        <f t="shared" si="0"/>
        <v>0</v>
      </c>
      <c r="B11" s="100" t="s">
        <v>273</v>
      </c>
      <c r="C11" s="85">
        <f>'ペア技術申請'!E39</f>
        <v>0</v>
      </c>
      <c r="D11" s="85">
        <f>'ペア技術申請'!F39</f>
        <v>0</v>
      </c>
      <c r="E11">
        <f>'ペア技術申請'!H40</f>
        <v>0</v>
      </c>
      <c r="F11" s="85">
        <f>'ペア技術申請'!I40</f>
        <v>0</v>
      </c>
      <c r="G11" s="85">
        <f>'ペア技術申請'!J40</f>
        <v>0</v>
      </c>
      <c r="H11" s="85">
        <f>'ペア技術申請'!K40</f>
        <v>0</v>
      </c>
      <c r="I11" s="85">
        <f>'ペア技術申請'!L40</f>
        <v>0</v>
      </c>
      <c r="J11" s="85">
        <f>'ペア技術申請'!M40</f>
        <v>0</v>
      </c>
      <c r="K11" s="85">
        <f>'ペア技術申請'!N40</f>
        <v>0</v>
      </c>
      <c r="L11" s="85">
        <f>'ペア技術申請'!O40</f>
        <v>0</v>
      </c>
      <c r="M11" s="85">
        <f>'ペア技術申請'!P40</f>
        <v>0</v>
      </c>
      <c r="N11" s="85">
        <f>'ペア技術申請'!Q40</f>
        <v>0</v>
      </c>
      <c r="O11" s="85">
        <f>'ペア技術申請'!R40</f>
        <v>0</v>
      </c>
      <c r="P11" s="85">
        <f>'ペア技術申請'!S40</f>
        <v>0</v>
      </c>
      <c r="Q11" s="85">
        <f>'ペア技術申請'!T40</f>
        <v>0</v>
      </c>
      <c r="R11" s="85">
        <f>'ペア技術申請'!U40</f>
        <v>0</v>
      </c>
      <c r="S11" s="85">
        <f>'ペア技術申請'!V40</f>
        <v>0</v>
      </c>
      <c r="T11">
        <f>'ペア技術申請'!W39</f>
        <v>0</v>
      </c>
      <c r="U11" s="85">
        <f>'ペア技術申請'!X39</f>
        <v>0</v>
      </c>
      <c r="V11" s="85">
        <f>'ペア技術申請'!Y39</f>
        <v>0</v>
      </c>
      <c r="W11" s="85">
        <f>'ペア技術申請'!Z39</f>
        <v>0</v>
      </c>
    </row>
    <row r="12" spans="1:23" ht="13.5">
      <c r="A12" s="85">
        <f t="shared" si="0"/>
        <v>0</v>
      </c>
      <c r="B12" s="100" t="s">
        <v>273</v>
      </c>
      <c r="C12" s="85">
        <f>'ペア技術申請'!E42</f>
        <v>0</v>
      </c>
      <c r="D12" s="85">
        <f>'ペア技術申請'!F42</f>
        <v>0</v>
      </c>
      <c r="E12">
        <f>'ペア技術申請'!H43</f>
        <v>0</v>
      </c>
      <c r="F12" s="85">
        <f>'ペア技術申請'!I43</f>
        <v>0</v>
      </c>
      <c r="G12" s="85">
        <f>'ペア技術申請'!J43</f>
        <v>0</v>
      </c>
      <c r="H12" s="85">
        <f>'ペア技術申請'!K43</f>
        <v>0</v>
      </c>
      <c r="I12" s="85">
        <f>'ペア技術申請'!L43</f>
        <v>0</v>
      </c>
      <c r="J12" s="85">
        <f>'ペア技術申請'!M43</f>
        <v>0</v>
      </c>
      <c r="K12" s="85">
        <f>'ペア技術申請'!N43</f>
        <v>0</v>
      </c>
      <c r="L12" s="85">
        <f>'ペア技術申請'!O43</f>
        <v>0</v>
      </c>
      <c r="M12" s="85">
        <f>'ペア技術申請'!P43</f>
        <v>0</v>
      </c>
      <c r="N12" s="85">
        <f>'ペア技術申請'!Q43</f>
        <v>0</v>
      </c>
      <c r="O12" s="85">
        <f>'ペア技術申請'!R43</f>
        <v>0</v>
      </c>
      <c r="P12" s="85">
        <f>'ペア技術申請'!S43</f>
        <v>0</v>
      </c>
      <c r="Q12" s="85">
        <f>'ペア技術申請'!T43</f>
        <v>0</v>
      </c>
      <c r="R12" s="85">
        <f>'ペア技術申請'!U43</f>
        <v>0</v>
      </c>
      <c r="S12" s="85">
        <f>'ペア技術申請'!V43</f>
        <v>0</v>
      </c>
      <c r="T12">
        <f>'ペア技術申請'!W42</f>
        <v>0</v>
      </c>
      <c r="U12" s="85">
        <f>'ペア技術申請'!X42</f>
        <v>0</v>
      </c>
      <c r="V12" s="85">
        <f>'ペア技術申請'!Y42</f>
        <v>0</v>
      </c>
      <c r="W12" s="85">
        <f>'ペア技術申請'!Z42</f>
        <v>0</v>
      </c>
    </row>
    <row r="13" spans="1:23" ht="13.5">
      <c r="A13" s="85">
        <f t="shared" si="0"/>
        <v>0</v>
      </c>
      <c r="B13" s="100" t="s">
        <v>273</v>
      </c>
      <c r="C13" s="85">
        <f>'ペア技術申請'!E45</f>
        <v>0</v>
      </c>
      <c r="D13" s="85">
        <f>'ペア技術申請'!F45</f>
        <v>0</v>
      </c>
      <c r="E13">
        <f>'ペア技術申請'!H46</f>
        <v>0</v>
      </c>
      <c r="F13" s="85">
        <f>'ペア技術申請'!I46</f>
        <v>0</v>
      </c>
      <c r="G13" s="85">
        <f>'ペア技術申請'!J46</f>
        <v>0</v>
      </c>
      <c r="H13" s="85">
        <f>'ペア技術申請'!K46</f>
        <v>0</v>
      </c>
      <c r="I13" s="85">
        <f>'ペア技術申請'!L46</f>
        <v>0</v>
      </c>
      <c r="J13" s="85">
        <f>'ペア技術申請'!M46</f>
        <v>0</v>
      </c>
      <c r="K13" s="85">
        <f>'ペア技術申請'!N46</f>
        <v>0</v>
      </c>
      <c r="L13" s="85">
        <f>'ペア技術申請'!O46</f>
        <v>0</v>
      </c>
      <c r="M13" s="85">
        <f>'ペア技術申請'!P46</f>
        <v>0</v>
      </c>
      <c r="N13" s="85">
        <f>'ペア技術申請'!Q46</f>
        <v>0</v>
      </c>
      <c r="O13" s="85">
        <f>'ペア技術申請'!R46</f>
        <v>0</v>
      </c>
      <c r="P13" s="85">
        <f>'ペア技術申請'!S46</f>
        <v>0</v>
      </c>
      <c r="Q13" s="85">
        <f>'ペア技術申請'!T46</f>
        <v>0</v>
      </c>
      <c r="R13" s="85">
        <f>'ペア技術申請'!U46</f>
        <v>0</v>
      </c>
      <c r="S13" s="85">
        <f>'ペア技術申請'!V46</f>
        <v>0</v>
      </c>
      <c r="T13">
        <f>'ペア技術申請'!W45</f>
        <v>0</v>
      </c>
      <c r="U13" s="85">
        <f>'ペア技術申請'!X45</f>
        <v>0</v>
      </c>
      <c r="V13" s="85">
        <f>'ペア技術申請'!Y45</f>
        <v>0</v>
      </c>
      <c r="W13" s="85">
        <f>'ペア技術申請'!Z45</f>
        <v>0</v>
      </c>
    </row>
  </sheetData>
  <sheetProtection password="E53C"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admin</cp:lastModifiedBy>
  <cp:lastPrinted>2019-04-09T01:44:29Z</cp:lastPrinted>
  <dcterms:created xsi:type="dcterms:W3CDTF">2014-02-27T05:23:31Z</dcterms:created>
  <dcterms:modified xsi:type="dcterms:W3CDTF">2020-11-20T02:01:38Z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